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Общая\4 Технические данные\Калькулятор\"/>
    </mc:Choice>
  </mc:AlternateContent>
  <xr:revisionPtr revIDLastSave="0" documentId="13_ncr:1_{0AC2E3DC-4B79-4678-839F-0C14CE81F7AF}" xr6:coauthVersionLast="47" xr6:coauthVersionMax="47" xr10:uidLastSave="{00000000-0000-0000-0000-000000000000}"/>
  <bookViews>
    <workbookView xWindow="28680" yWindow="0" windowWidth="29040" windowHeight="15840" xr2:uid="{00000000-000D-0000-FFFF-FFFF00000000}"/>
  </bookViews>
  <sheets>
    <sheet name="EKN" sheetId="1" r:id="rId1"/>
    <sheet name="EKQ" sheetId="3" r:id="rId2"/>
    <sheet name="Лист1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1" i="2" l="1"/>
  <c r="P2" i="3"/>
  <c r="I217" i="2" l="1"/>
  <c r="I218" i="2"/>
  <c r="I219" i="2"/>
  <c r="I220" i="2"/>
  <c r="I221" i="2"/>
  <c r="I222" i="2"/>
  <c r="I223" i="2"/>
  <c r="I224" i="2"/>
  <c r="I225" i="2"/>
  <c r="I216" i="2"/>
  <c r="I257" i="2"/>
  <c r="I258" i="2"/>
  <c r="I259" i="2"/>
  <c r="I260" i="2"/>
  <c r="I261" i="2"/>
  <c r="I262" i="2"/>
  <c r="I263" i="2"/>
  <c r="I264" i="2"/>
  <c r="I265" i="2"/>
  <c r="I256" i="2"/>
  <c r="I337" i="2"/>
  <c r="I338" i="2"/>
  <c r="I339" i="2"/>
  <c r="I340" i="2"/>
  <c r="I341" i="2"/>
  <c r="I342" i="2"/>
  <c r="I343" i="2"/>
  <c r="I344" i="2"/>
  <c r="I345" i="2"/>
  <c r="I336" i="2"/>
  <c r="I297" i="2"/>
  <c r="I298" i="2"/>
  <c r="I299" i="2"/>
  <c r="I300" i="2"/>
  <c r="I301" i="2"/>
  <c r="I302" i="2"/>
  <c r="I303" i="2"/>
  <c r="I304" i="2"/>
  <c r="I305" i="2"/>
  <c r="I296" i="2"/>
  <c r="G195" i="2"/>
  <c r="G201" i="2" l="1"/>
  <c r="G250" i="2"/>
  <c r="G336" i="2"/>
  <c r="P13" i="3" s="1"/>
  <c r="G196" i="2"/>
  <c r="F13" i="3" s="1"/>
  <c r="G200" i="2"/>
  <c r="F17" i="3" s="1"/>
  <c r="G333" i="2"/>
  <c r="S20" i="3" s="1"/>
  <c r="G325" i="2"/>
  <c r="R12" i="3" s="1"/>
  <c r="G309" i="2"/>
  <c r="M16" i="3" s="1"/>
  <c r="G283" i="2"/>
  <c r="N20" i="3" s="1"/>
  <c r="G267" i="2"/>
  <c r="I14" i="3" s="1"/>
  <c r="G241" i="2"/>
  <c r="J18" i="3" s="1"/>
  <c r="G215" i="2"/>
  <c r="G12" i="3" s="1"/>
  <c r="G199" i="2"/>
  <c r="F16" i="3" s="1"/>
  <c r="G350" i="2"/>
  <c r="Q17" i="3" s="1"/>
  <c r="G324" i="2"/>
  <c r="R21" i="3" s="1"/>
  <c r="G308" i="2"/>
  <c r="M15" i="3" s="1"/>
  <c r="G290" i="2"/>
  <c r="O17" i="3" s="1"/>
  <c r="G274" i="2"/>
  <c r="I21" i="3" s="1"/>
  <c r="G248" i="2"/>
  <c r="K15" i="3" s="1"/>
  <c r="G240" i="2"/>
  <c r="J17" i="3" s="1"/>
  <c r="G214" i="2"/>
  <c r="G21" i="3" s="1"/>
  <c r="G198" i="2"/>
  <c r="F15" i="3" s="1"/>
  <c r="G331" i="2"/>
  <c r="S18" i="3" s="1"/>
  <c r="G323" i="2"/>
  <c r="R20" i="3" s="1"/>
  <c r="G307" i="2"/>
  <c r="M14" i="3" s="1"/>
  <c r="G281" i="2"/>
  <c r="N18" i="3" s="1"/>
  <c r="G273" i="2"/>
  <c r="I20" i="3" s="1"/>
  <c r="G247" i="2"/>
  <c r="K14" i="3" s="1"/>
  <c r="G231" i="2"/>
  <c r="E18" i="3" s="1"/>
  <c r="G205" i="2"/>
  <c r="F12" i="3" s="1"/>
  <c r="G348" i="2"/>
  <c r="Q15" i="3" s="1"/>
  <c r="G322" i="2"/>
  <c r="G306" i="2"/>
  <c r="M13" i="3" s="1"/>
  <c r="G288" i="2"/>
  <c r="O15" i="3" s="1"/>
  <c r="G272" i="2"/>
  <c r="I19" i="3" s="1"/>
  <c r="G246" i="2"/>
  <c r="K13" i="3" s="1"/>
  <c r="G230" i="2"/>
  <c r="E17" i="3" s="1"/>
  <c r="G204" i="2"/>
  <c r="F21" i="3" s="1"/>
  <c r="G355" i="2"/>
  <c r="Q12" i="3" s="1"/>
  <c r="G329" i="2"/>
  <c r="S16" i="3" s="1"/>
  <c r="G313" i="2"/>
  <c r="M20" i="3" s="1"/>
  <c r="G287" i="2"/>
  <c r="O14" i="3" s="1"/>
  <c r="G271" i="2"/>
  <c r="I18" i="3" s="1"/>
  <c r="G253" i="2"/>
  <c r="K20" i="3" s="1"/>
  <c r="G237" i="2"/>
  <c r="J14" i="3" s="1"/>
  <c r="G211" i="2"/>
  <c r="G18" i="3" s="1"/>
  <c r="G203" i="2"/>
  <c r="F20" i="3" s="1"/>
  <c r="G346" i="2"/>
  <c r="Q13" i="3" s="1"/>
  <c r="G320" i="2"/>
  <c r="R17" i="3" s="1"/>
  <c r="G294" i="2"/>
  <c r="O21" i="3" s="1"/>
  <c r="G278" i="2"/>
  <c r="N15" i="3" s="1"/>
  <c r="G270" i="2"/>
  <c r="I17" i="3" s="1"/>
  <c r="G244" i="2"/>
  <c r="J21" i="3" s="1"/>
  <c r="G228" i="2"/>
  <c r="E15" i="3" s="1"/>
  <c r="G210" i="2"/>
  <c r="G17" i="3" s="1"/>
  <c r="G202" i="2"/>
  <c r="F19" i="3" s="1"/>
  <c r="G353" i="2"/>
  <c r="Q20" i="3" s="1"/>
  <c r="G335" i="2"/>
  <c r="S12" i="3" s="1"/>
  <c r="G327" i="2"/>
  <c r="S14" i="3" s="1"/>
  <c r="G319" i="2"/>
  <c r="R16" i="3" s="1"/>
  <c r="G311" i="2"/>
  <c r="M18" i="3" s="1"/>
  <c r="G293" i="2"/>
  <c r="O20" i="3" s="1"/>
  <c r="G285" i="2"/>
  <c r="N12" i="3" s="1"/>
  <c r="G277" i="2"/>
  <c r="N14" i="3" s="1"/>
  <c r="G269" i="2"/>
  <c r="I16" i="3" s="1"/>
  <c r="G251" i="2"/>
  <c r="K18" i="3" s="1"/>
  <c r="G243" i="2"/>
  <c r="J20" i="3" s="1"/>
  <c r="G235" i="2"/>
  <c r="E12" i="3" s="1"/>
  <c r="G227" i="2"/>
  <c r="E14" i="3" s="1"/>
  <c r="G224" i="2"/>
  <c r="D21" i="3" s="1"/>
  <c r="G208" i="2"/>
  <c r="G15" i="3" s="1"/>
  <c r="G351" i="2"/>
  <c r="Q18" i="3" s="1"/>
  <c r="G317" i="2"/>
  <c r="R14" i="3" s="1"/>
  <c r="G291" i="2"/>
  <c r="O18" i="3" s="1"/>
  <c r="G275" i="2"/>
  <c r="I12" i="3" s="1"/>
  <c r="G249" i="2"/>
  <c r="K16" i="3" s="1"/>
  <c r="G233" i="2"/>
  <c r="E20" i="3" s="1"/>
  <c r="G207" i="2"/>
  <c r="G14" i="3" s="1"/>
  <c r="G332" i="2"/>
  <c r="S19" i="3" s="1"/>
  <c r="G316" i="2"/>
  <c r="R13" i="3" s="1"/>
  <c r="G282" i="2"/>
  <c r="N19" i="3" s="1"/>
  <c r="G266" i="2"/>
  <c r="I13" i="3" s="1"/>
  <c r="G232" i="2"/>
  <c r="E19" i="3" s="1"/>
  <c r="G206" i="2"/>
  <c r="G13" i="3" s="1"/>
  <c r="G349" i="2"/>
  <c r="Q16" i="3" s="1"/>
  <c r="G315" i="2"/>
  <c r="M12" i="3" s="1"/>
  <c r="G289" i="2"/>
  <c r="O16" i="3" s="1"/>
  <c r="G255" i="2"/>
  <c r="K12" i="3" s="1"/>
  <c r="G239" i="2"/>
  <c r="J16" i="3" s="1"/>
  <c r="G213" i="2"/>
  <c r="G20" i="3" s="1"/>
  <c r="G197" i="2"/>
  <c r="F14" i="3" s="1"/>
  <c r="G330" i="2"/>
  <c r="S17" i="3" s="1"/>
  <c r="G314" i="2"/>
  <c r="M21" i="3" s="1"/>
  <c r="G280" i="2"/>
  <c r="N17" i="3" s="1"/>
  <c r="G254" i="2"/>
  <c r="K21" i="3" s="1"/>
  <c r="G238" i="2"/>
  <c r="J15" i="3" s="1"/>
  <c r="G212" i="2"/>
  <c r="G19" i="3" s="1"/>
  <c r="G347" i="2"/>
  <c r="Q14" i="3" s="1"/>
  <c r="G321" i="2"/>
  <c r="R18" i="3" s="1"/>
  <c r="G295" i="2"/>
  <c r="O12" i="3" s="1"/>
  <c r="G279" i="2"/>
  <c r="N16" i="3" s="1"/>
  <c r="G245" i="2"/>
  <c r="J12" i="3" s="1"/>
  <c r="G229" i="2"/>
  <c r="E16" i="3" s="1"/>
  <c r="G354" i="2"/>
  <c r="Q21" i="3" s="1"/>
  <c r="G328" i="2"/>
  <c r="S15" i="3" s="1"/>
  <c r="G312" i="2"/>
  <c r="M19" i="3" s="1"/>
  <c r="G286" i="2"/>
  <c r="O13" i="3" s="1"/>
  <c r="G252" i="2"/>
  <c r="K19" i="3" s="1"/>
  <c r="G236" i="2"/>
  <c r="J13" i="3" s="1"/>
  <c r="G209" i="2"/>
  <c r="G16" i="3" s="1"/>
  <c r="F18" i="3"/>
  <c r="G352" i="2"/>
  <c r="Q19" i="3" s="1"/>
  <c r="G334" i="2"/>
  <c r="S21" i="3" s="1"/>
  <c r="G326" i="2"/>
  <c r="S13" i="3" s="1"/>
  <c r="G318" i="2"/>
  <c r="R15" i="3" s="1"/>
  <c r="G310" i="2"/>
  <c r="M17" i="3" s="1"/>
  <c r="G292" i="2"/>
  <c r="O19" i="3" s="1"/>
  <c r="G284" i="2"/>
  <c r="N21" i="3" s="1"/>
  <c r="G276" i="2"/>
  <c r="N13" i="3" s="1"/>
  <c r="G268" i="2"/>
  <c r="I15" i="3" s="1"/>
  <c r="K17" i="3"/>
  <c r="G242" i="2"/>
  <c r="J19" i="3" s="1"/>
  <c r="G234" i="2"/>
  <c r="E21" i="3" s="1"/>
  <c r="G226" i="2"/>
  <c r="E13" i="3" s="1"/>
  <c r="G216" i="2"/>
  <c r="D13" i="3" s="1"/>
  <c r="G258" i="2"/>
  <c r="H15" i="3" s="1"/>
  <c r="G300" i="2"/>
  <c r="L17" i="3" s="1"/>
  <c r="G342" i="2"/>
  <c r="P19" i="3" s="1"/>
  <c r="G262" i="2"/>
  <c r="H19" i="3" s="1"/>
  <c r="G304" i="2"/>
  <c r="L21" i="3" s="1"/>
  <c r="G296" i="2"/>
  <c r="L13" i="3" s="1"/>
  <c r="G220" i="2"/>
  <c r="D17" i="3" s="1"/>
  <c r="G338" i="2"/>
  <c r="P15" i="3" s="1"/>
  <c r="G225" i="2"/>
  <c r="D12" i="3" s="1"/>
  <c r="G217" i="2"/>
  <c r="D14" i="3" s="1"/>
  <c r="G259" i="2"/>
  <c r="H16" i="3" s="1"/>
  <c r="G301" i="2"/>
  <c r="L18" i="3" s="1"/>
  <c r="G343" i="2"/>
  <c r="P20" i="3" s="1"/>
  <c r="G223" i="2"/>
  <c r="D20" i="3" s="1"/>
  <c r="G265" i="2"/>
  <c r="H12" i="3" s="1"/>
  <c r="G257" i="2"/>
  <c r="H14" i="3" s="1"/>
  <c r="G299" i="2"/>
  <c r="L16" i="3" s="1"/>
  <c r="G341" i="2"/>
  <c r="P18" i="3" s="1"/>
  <c r="G222" i="2"/>
  <c r="D19" i="3" s="1"/>
  <c r="G264" i="2"/>
  <c r="H21" i="3" s="1"/>
  <c r="G256" i="2"/>
  <c r="H13" i="3" s="1"/>
  <c r="G298" i="2"/>
  <c r="L15" i="3" s="1"/>
  <c r="G340" i="2"/>
  <c r="P17" i="3" s="1"/>
  <c r="G221" i="2"/>
  <c r="D18" i="3" s="1"/>
  <c r="G263" i="2"/>
  <c r="H20" i="3" s="1"/>
  <c r="G305" i="2"/>
  <c r="L12" i="3" s="1"/>
  <c r="G297" i="2"/>
  <c r="L14" i="3" s="1"/>
  <c r="G339" i="2"/>
  <c r="P16" i="3" s="1"/>
  <c r="G219" i="2"/>
  <c r="D16" i="3" s="1"/>
  <c r="G261" i="2"/>
  <c r="H18" i="3" s="1"/>
  <c r="G303" i="2"/>
  <c r="L20" i="3" s="1"/>
  <c r="G345" i="2"/>
  <c r="P12" i="3" s="1"/>
  <c r="G337" i="2"/>
  <c r="P14" i="3" s="1"/>
  <c r="G218" i="2"/>
  <c r="D15" i="3" s="1"/>
  <c r="G260" i="2"/>
  <c r="H17" i="3" s="1"/>
  <c r="G302" i="2"/>
  <c r="L19" i="3" s="1"/>
  <c r="G344" i="2"/>
  <c r="P21" i="3" s="1"/>
  <c r="R19" i="3"/>
  <c r="H276" i="2" l="1"/>
  <c r="H292" i="2"/>
  <c r="H318" i="2"/>
  <c r="H334" i="2"/>
  <c r="T5" i="3"/>
  <c r="Q4" i="3" s="1"/>
  <c r="T4" i="3"/>
  <c r="Q5" i="3" s="1"/>
  <c r="T3" i="3"/>
  <c r="K3" i="3"/>
  <c r="J3" i="3"/>
  <c r="H3" i="3"/>
  <c r="G3" i="3"/>
  <c r="H279" i="2" s="1"/>
  <c r="E3" i="3"/>
  <c r="F3" i="3" s="1"/>
  <c r="T5" i="1"/>
  <c r="T4" i="1"/>
  <c r="T3" i="1"/>
  <c r="K3" i="1"/>
  <c r="H3" i="1"/>
  <c r="G3" i="1"/>
  <c r="G10" i="2" s="1"/>
  <c r="E21" i="1" s="1"/>
  <c r="E3" i="1"/>
  <c r="E355" i="2"/>
  <c r="D355" i="2"/>
  <c r="C355" i="2"/>
  <c r="E354" i="2"/>
  <c r="D354" i="2"/>
  <c r="C354" i="2"/>
  <c r="E353" i="2"/>
  <c r="D353" i="2"/>
  <c r="C353" i="2"/>
  <c r="E352" i="2"/>
  <c r="D352" i="2"/>
  <c r="C352" i="2"/>
  <c r="E351" i="2"/>
  <c r="D351" i="2"/>
  <c r="C351" i="2"/>
  <c r="E350" i="2"/>
  <c r="D350" i="2"/>
  <c r="C350" i="2"/>
  <c r="E349" i="2"/>
  <c r="D349" i="2"/>
  <c r="C349" i="2"/>
  <c r="E348" i="2"/>
  <c r="D348" i="2"/>
  <c r="C348" i="2"/>
  <c r="E347" i="2"/>
  <c r="D347" i="2"/>
  <c r="C347" i="2"/>
  <c r="E346" i="2"/>
  <c r="D346" i="2"/>
  <c r="C346" i="2"/>
  <c r="E335" i="2"/>
  <c r="D335" i="2"/>
  <c r="C335" i="2"/>
  <c r="E334" i="2"/>
  <c r="D334" i="2"/>
  <c r="C334" i="2"/>
  <c r="E333" i="2"/>
  <c r="D333" i="2"/>
  <c r="C333" i="2"/>
  <c r="E332" i="2"/>
  <c r="D332" i="2"/>
  <c r="C332" i="2"/>
  <c r="E331" i="2"/>
  <c r="D331" i="2"/>
  <c r="C331" i="2"/>
  <c r="E330" i="2"/>
  <c r="D330" i="2"/>
  <c r="C330" i="2"/>
  <c r="E329" i="2"/>
  <c r="D329" i="2"/>
  <c r="C329" i="2"/>
  <c r="E328" i="2"/>
  <c r="D328" i="2"/>
  <c r="C328" i="2"/>
  <c r="E327" i="2"/>
  <c r="D327" i="2"/>
  <c r="C327" i="2"/>
  <c r="E326" i="2"/>
  <c r="D326" i="2"/>
  <c r="C326" i="2"/>
  <c r="E325" i="2"/>
  <c r="D325" i="2"/>
  <c r="C325" i="2"/>
  <c r="E324" i="2"/>
  <c r="D324" i="2"/>
  <c r="C324" i="2"/>
  <c r="E323" i="2"/>
  <c r="D323" i="2"/>
  <c r="C323" i="2"/>
  <c r="E322" i="2"/>
  <c r="D322" i="2"/>
  <c r="C322" i="2"/>
  <c r="E321" i="2"/>
  <c r="D321" i="2"/>
  <c r="C321" i="2"/>
  <c r="E320" i="2"/>
  <c r="D320" i="2"/>
  <c r="C320" i="2"/>
  <c r="E319" i="2"/>
  <c r="D319" i="2"/>
  <c r="C319" i="2"/>
  <c r="E318" i="2"/>
  <c r="D318" i="2"/>
  <c r="C318" i="2"/>
  <c r="E317" i="2"/>
  <c r="D317" i="2"/>
  <c r="C317" i="2"/>
  <c r="E316" i="2"/>
  <c r="D316" i="2"/>
  <c r="C316" i="2"/>
  <c r="E315" i="2"/>
  <c r="D315" i="2"/>
  <c r="C315" i="2"/>
  <c r="E314" i="2"/>
  <c r="D314" i="2"/>
  <c r="C314" i="2"/>
  <c r="E313" i="2"/>
  <c r="D313" i="2"/>
  <c r="C313" i="2"/>
  <c r="E312" i="2"/>
  <c r="D312" i="2"/>
  <c r="C312" i="2"/>
  <c r="E311" i="2"/>
  <c r="D311" i="2"/>
  <c r="C311" i="2"/>
  <c r="E310" i="2"/>
  <c r="D310" i="2"/>
  <c r="C310" i="2"/>
  <c r="E309" i="2"/>
  <c r="D309" i="2"/>
  <c r="C309" i="2"/>
  <c r="E308" i="2"/>
  <c r="D308" i="2"/>
  <c r="C308" i="2"/>
  <c r="E307" i="2"/>
  <c r="D307" i="2"/>
  <c r="C307" i="2"/>
  <c r="E306" i="2"/>
  <c r="D306" i="2"/>
  <c r="C306" i="2"/>
  <c r="E295" i="2"/>
  <c r="D295" i="2"/>
  <c r="C295" i="2"/>
  <c r="E294" i="2"/>
  <c r="D294" i="2"/>
  <c r="C294" i="2"/>
  <c r="E293" i="2"/>
  <c r="D293" i="2"/>
  <c r="C293" i="2"/>
  <c r="E292" i="2"/>
  <c r="D292" i="2"/>
  <c r="C292" i="2"/>
  <c r="E291" i="2"/>
  <c r="D291" i="2"/>
  <c r="C291" i="2"/>
  <c r="E290" i="2"/>
  <c r="D290" i="2"/>
  <c r="C290" i="2"/>
  <c r="E289" i="2"/>
  <c r="D289" i="2"/>
  <c r="C289" i="2"/>
  <c r="E288" i="2"/>
  <c r="D288" i="2"/>
  <c r="C288" i="2"/>
  <c r="E287" i="2"/>
  <c r="D287" i="2"/>
  <c r="C287" i="2"/>
  <c r="E286" i="2"/>
  <c r="D286" i="2"/>
  <c r="C286" i="2"/>
  <c r="E285" i="2"/>
  <c r="D285" i="2"/>
  <c r="C285" i="2"/>
  <c r="E284" i="2"/>
  <c r="D284" i="2"/>
  <c r="C284" i="2"/>
  <c r="E283" i="2"/>
  <c r="D283" i="2"/>
  <c r="C283" i="2"/>
  <c r="E282" i="2"/>
  <c r="D282" i="2"/>
  <c r="C282" i="2"/>
  <c r="E281" i="2"/>
  <c r="D281" i="2"/>
  <c r="C281" i="2"/>
  <c r="E280" i="2"/>
  <c r="D280" i="2"/>
  <c r="C280" i="2"/>
  <c r="E279" i="2"/>
  <c r="D279" i="2"/>
  <c r="C279" i="2"/>
  <c r="E278" i="2"/>
  <c r="D278" i="2"/>
  <c r="C278" i="2"/>
  <c r="E277" i="2"/>
  <c r="D277" i="2"/>
  <c r="C277" i="2"/>
  <c r="E276" i="2"/>
  <c r="D276" i="2"/>
  <c r="C276" i="2"/>
  <c r="E275" i="2"/>
  <c r="D275" i="2"/>
  <c r="C275" i="2"/>
  <c r="E274" i="2"/>
  <c r="D274" i="2"/>
  <c r="C274" i="2"/>
  <c r="E273" i="2"/>
  <c r="D273" i="2"/>
  <c r="C273" i="2"/>
  <c r="E272" i="2"/>
  <c r="D272" i="2"/>
  <c r="C272" i="2"/>
  <c r="E271" i="2"/>
  <c r="D271" i="2"/>
  <c r="C271" i="2"/>
  <c r="E270" i="2"/>
  <c r="D270" i="2"/>
  <c r="C270" i="2"/>
  <c r="E269" i="2"/>
  <c r="D269" i="2"/>
  <c r="C269" i="2"/>
  <c r="E268" i="2"/>
  <c r="D268" i="2"/>
  <c r="C268" i="2"/>
  <c r="E267" i="2"/>
  <c r="D267" i="2"/>
  <c r="C267" i="2"/>
  <c r="E266" i="2"/>
  <c r="D266" i="2"/>
  <c r="C266" i="2"/>
  <c r="E255" i="2"/>
  <c r="D255" i="2"/>
  <c r="C255" i="2"/>
  <c r="E254" i="2"/>
  <c r="D254" i="2"/>
  <c r="C254" i="2"/>
  <c r="E253" i="2"/>
  <c r="D253" i="2"/>
  <c r="C253" i="2"/>
  <c r="E252" i="2"/>
  <c r="D252" i="2"/>
  <c r="C252" i="2"/>
  <c r="E251" i="2"/>
  <c r="D251" i="2"/>
  <c r="C251" i="2"/>
  <c r="E250" i="2"/>
  <c r="D250" i="2"/>
  <c r="C250" i="2"/>
  <c r="E249" i="2"/>
  <c r="D249" i="2"/>
  <c r="C249" i="2"/>
  <c r="E248" i="2"/>
  <c r="D248" i="2"/>
  <c r="C248" i="2"/>
  <c r="E247" i="2"/>
  <c r="D247" i="2"/>
  <c r="C247" i="2"/>
  <c r="E246" i="2"/>
  <c r="D246" i="2"/>
  <c r="C246" i="2"/>
  <c r="E245" i="2"/>
  <c r="D245" i="2"/>
  <c r="C245" i="2"/>
  <c r="E244" i="2"/>
  <c r="D244" i="2"/>
  <c r="C244" i="2"/>
  <c r="E243" i="2"/>
  <c r="D243" i="2"/>
  <c r="C243" i="2"/>
  <c r="E242" i="2"/>
  <c r="D242" i="2"/>
  <c r="C242" i="2"/>
  <c r="E241" i="2"/>
  <c r="D241" i="2"/>
  <c r="C241" i="2"/>
  <c r="E240" i="2"/>
  <c r="D240" i="2"/>
  <c r="C240" i="2"/>
  <c r="E239" i="2"/>
  <c r="D239" i="2"/>
  <c r="C239" i="2"/>
  <c r="E238" i="2"/>
  <c r="D238" i="2"/>
  <c r="C238" i="2"/>
  <c r="E237" i="2"/>
  <c r="D237" i="2"/>
  <c r="C237" i="2"/>
  <c r="E236" i="2"/>
  <c r="D236" i="2"/>
  <c r="C236" i="2"/>
  <c r="E235" i="2"/>
  <c r="D235" i="2"/>
  <c r="C235" i="2"/>
  <c r="E234" i="2"/>
  <c r="D234" i="2"/>
  <c r="C234" i="2"/>
  <c r="E233" i="2"/>
  <c r="D233" i="2"/>
  <c r="C233" i="2"/>
  <c r="E232" i="2"/>
  <c r="D232" i="2"/>
  <c r="C232" i="2"/>
  <c r="E231" i="2"/>
  <c r="D231" i="2"/>
  <c r="C231" i="2"/>
  <c r="E230" i="2"/>
  <c r="D230" i="2"/>
  <c r="C230" i="2"/>
  <c r="E229" i="2"/>
  <c r="D229" i="2"/>
  <c r="C229" i="2"/>
  <c r="E228" i="2"/>
  <c r="D228" i="2"/>
  <c r="C228" i="2"/>
  <c r="E227" i="2"/>
  <c r="D227" i="2"/>
  <c r="C227" i="2"/>
  <c r="E226" i="2"/>
  <c r="D226" i="2"/>
  <c r="C226" i="2"/>
  <c r="E215" i="2"/>
  <c r="D215" i="2"/>
  <c r="C215" i="2"/>
  <c r="E214" i="2"/>
  <c r="D214" i="2"/>
  <c r="C214" i="2"/>
  <c r="E213" i="2"/>
  <c r="D213" i="2"/>
  <c r="C213" i="2"/>
  <c r="E212" i="2"/>
  <c r="D212" i="2"/>
  <c r="C212" i="2"/>
  <c r="E211" i="2"/>
  <c r="D211" i="2"/>
  <c r="C211" i="2"/>
  <c r="E210" i="2"/>
  <c r="D210" i="2"/>
  <c r="C210" i="2"/>
  <c r="E209" i="2"/>
  <c r="D209" i="2"/>
  <c r="C209" i="2"/>
  <c r="E208" i="2"/>
  <c r="D208" i="2"/>
  <c r="C208" i="2"/>
  <c r="E207" i="2"/>
  <c r="D207" i="2"/>
  <c r="C207" i="2"/>
  <c r="E206" i="2"/>
  <c r="D206" i="2"/>
  <c r="C206" i="2"/>
  <c r="E205" i="2"/>
  <c r="D205" i="2"/>
  <c r="C205" i="2"/>
  <c r="E204" i="2"/>
  <c r="D204" i="2"/>
  <c r="C204" i="2"/>
  <c r="E203" i="2"/>
  <c r="D203" i="2"/>
  <c r="C203" i="2"/>
  <c r="E202" i="2"/>
  <c r="D202" i="2"/>
  <c r="C202" i="2"/>
  <c r="E201" i="2"/>
  <c r="D201" i="2"/>
  <c r="C201" i="2"/>
  <c r="E200" i="2"/>
  <c r="D200" i="2"/>
  <c r="C200" i="2"/>
  <c r="E199" i="2"/>
  <c r="D199" i="2"/>
  <c r="C199" i="2"/>
  <c r="E198" i="2"/>
  <c r="D198" i="2"/>
  <c r="C198" i="2"/>
  <c r="E197" i="2"/>
  <c r="D197" i="2"/>
  <c r="C197" i="2"/>
  <c r="E196" i="2"/>
  <c r="D196" i="2"/>
  <c r="C196" i="2"/>
  <c r="E193" i="2"/>
  <c r="D193" i="2"/>
  <c r="C193" i="2"/>
  <c r="E192" i="2"/>
  <c r="D192" i="2"/>
  <c r="C192" i="2"/>
  <c r="E191" i="2"/>
  <c r="D191" i="2"/>
  <c r="C191" i="2"/>
  <c r="E190" i="2"/>
  <c r="D190" i="2"/>
  <c r="C190" i="2"/>
  <c r="E189" i="2"/>
  <c r="D189" i="2"/>
  <c r="C189" i="2"/>
  <c r="E188" i="2"/>
  <c r="D188" i="2"/>
  <c r="C188" i="2"/>
  <c r="E187" i="2"/>
  <c r="D187" i="2"/>
  <c r="C187" i="2"/>
  <c r="E186" i="2"/>
  <c r="D186" i="2"/>
  <c r="C186" i="2"/>
  <c r="E185" i="2"/>
  <c r="D185" i="2"/>
  <c r="C185" i="2"/>
  <c r="E184" i="2"/>
  <c r="D184" i="2"/>
  <c r="C184" i="2"/>
  <c r="E183" i="2"/>
  <c r="D183" i="2"/>
  <c r="C183" i="2"/>
  <c r="E182" i="2"/>
  <c r="D182" i="2"/>
  <c r="C182" i="2"/>
  <c r="E181" i="2"/>
  <c r="D181" i="2"/>
  <c r="C181" i="2"/>
  <c r="E180" i="2"/>
  <c r="D180" i="2"/>
  <c r="C180" i="2"/>
  <c r="E179" i="2"/>
  <c r="D179" i="2"/>
  <c r="C179" i="2"/>
  <c r="E178" i="2"/>
  <c r="D178" i="2"/>
  <c r="C178" i="2"/>
  <c r="E177" i="2"/>
  <c r="D177" i="2"/>
  <c r="C177" i="2"/>
  <c r="E176" i="2"/>
  <c r="D176" i="2"/>
  <c r="C176" i="2"/>
  <c r="E175" i="2"/>
  <c r="D175" i="2"/>
  <c r="C175" i="2"/>
  <c r="E174" i="2"/>
  <c r="D174" i="2"/>
  <c r="C174" i="2"/>
  <c r="E173" i="2"/>
  <c r="D173" i="2"/>
  <c r="C173" i="2"/>
  <c r="E172" i="2"/>
  <c r="D172" i="2"/>
  <c r="C172" i="2"/>
  <c r="E171" i="2"/>
  <c r="D171" i="2"/>
  <c r="C171" i="2"/>
  <c r="E170" i="2"/>
  <c r="D170" i="2"/>
  <c r="C170" i="2"/>
  <c r="E169" i="2"/>
  <c r="D169" i="2"/>
  <c r="C169" i="2"/>
  <c r="E168" i="2"/>
  <c r="D168" i="2"/>
  <c r="C168" i="2"/>
  <c r="E167" i="2"/>
  <c r="D167" i="2"/>
  <c r="C167" i="2"/>
  <c r="E166" i="2"/>
  <c r="D166" i="2"/>
  <c r="C166" i="2"/>
  <c r="E165" i="2"/>
  <c r="D165" i="2"/>
  <c r="C165" i="2"/>
  <c r="E164" i="2"/>
  <c r="D164" i="2"/>
  <c r="C164" i="2"/>
  <c r="E163" i="2"/>
  <c r="D163" i="2"/>
  <c r="C163" i="2"/>
  <c r="E162" i="2"/>
  <c r="D162" i="2"/>
  <c r="C162" i="2"/>
  <c r="E161" i="2"/>
  <c r="D161" i="2"/>
  <c r="C161" i="2"/>
  <c r="E160" i="2"/>
  <c r="D160" i="2"/>
  <c r="C160" i="2"/>
  <c r="E159" i="2"/>
  <c r="D159" i="2"/>
  <c r="C159" i="2"/>
  <c r="E158" i="2"/>
  <c r="D158" i="2"/>
  <c r="C158" i="2"/>
  <c r="E157" i="2"/>
  <c r="D157" i="2"/>
  <c r="C157" i="2"/>
  <c r="E156" i="2"/>
  <c r="D156" i="2"/>
  <c r="C156" i="2"/>
  <c r="E155" i="2"/>
  <c r="D155" i="2"/>
  <c r="C155" i="2"/>
  <c r="E154" i="2"/>
  <c r="D154" i="2"/>
  <c r="C154" i="2"/>
  <c r="E153" i="2"/>
  <c r="D153" i="2"/>
  <c r="C153" i="2"/>
  <c r="E152" i="2"/>
  <c r="D152" i="2"/>
  <c r="C152" i="2"/>
  <c r="E151" i="2"/>
  <c r="D151" i="2"/>
  <c r="C151" i="2"/>
  <c r="E150" i="2"/>
  <c r="D150" i="2"/>
  <c r="C150" i="2"/>
  <c r="E149" i="2"/>
  <c r="D149" i="2"/>
  <c r="C149" i="2"/>
  <c r="E148" i="2"/>
  <c r="D148" i="2"/>
  <c r="C148" i="2"/>
  <c r="E147" i="2"/>
  <c r="D147" i="2"/>
  <c r="C147" i="2"/>
  <c r="E146" i="2"/>
  <c r="D146" i="2"/>
  <c r="C146" i="2"/>
  <c r="E145" i="2"/>
  <c r="D145" i="2"/>
  <c r="C145" i="2"/>
  <c r="E144" i="2"/>
  <c r="D144" i="2"/>
  <c r="C144" i="2"/>
  <c r="E143" i="2"/>
  <c r="D143" i="2"/>
  <c r="C143" i="2"/>
  <c r="E142" i="2"/>
  <c r="D142" i="2"/>
  <c r="C142" i="2"/>
  <c r="E141" i="2"/>
  <c r="D141" i="2"/>
  <c r="C141" i="2"/>
  <c r="E140" i="2"/>
  <c r="D140" i="2"/>
  <c r="C140" i="2"/>
  <c r="E139" i="2"/>
  <c r="D139" i="2"/>
  <c r="C139" i="2"/>
  <c r="E138" i="2"/>
  <c r="D138" i="2"/>
  <c r="C138" i="2"/>
  <c r="E137" i="2"/>
  <c r="D137" i="2"/>
  <c r="C137" i="2"/>
  <c r="E136" i="2"/>
  <c r="D136" i="2"/>
  <c r="C136" i="2"/>
  <c r="E135" i="2"/>
  <c r="D135" i="2"/>
  <c r="C135" i="2"/>
  <c r="E134" i="2"/>
  <c r="D134" i="2"/>
  <c r="C134" i="2"/>
  <c r="E133" i="2"/>
  <c r="D133" i="2"/>
  <c r="C133" i="2"/>
  <c r="E132" i="2"/>
  <c r="D132" i="2"/>
  <c r="C132" i="2"/>
  <c r="E131" i="2"/>
  <c r="D131" i="2"/>
  <c r="C131" i="2"/>
  <c r="E130" i="2"/>
  <c r="D130" i="2"/>
  <c r="C130" i="2"/>
  <c r="E129" i="2"/>
  <c r="D129" i="2"/>
  <c r="C129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E122" i="2"/>
  <c r="D122" i="2"/>
  <c r="C122" i="2"/>
  <c r="E121" i="2"/>
  <c r="D121" i="2"/>
  <c r="C121" i="2"/>
  <c r="E120" i="2"/>
  <c r="D120" i="2"/>
  <c r="C120" i="2"/>
  <c r="E119" i="2"/>
  <c r="D119" i="2"/>
  <c r="C119" i="2"/>
  <c r="E118" i="2"/>
  <c r="D118" i="2"/>
  <c r="C118" i="2"/>
  <c r="E117" i="2"/>
  <c r="D117" i="2"/>
  <c r="C117" i="2"/>
  <c r="E116" i="2"/>
  <c r="D116" i="2"/>
  <c r="C116" i="2"/>
  <c r="E115" i="2"/>
  <c r="D115" i="2"/>
  <c r="C115" i="2"/>
  <c r="E114" i="2"/>
  <c r="D114" i="2"/>
  <c r="C114" i="2"/>
  <c r="E113" i="2"/>
  <c r="D113" i="2"/>
  <c r="C113" i="2"/>
  <c r="E112" i="2"/>
  <c r="D112" i="2"/>
  <c r="C112" i="2"/>
  <c r="E111" i="2"/>
  <c r="D111" i="2"/>
  <c r="C111" i="2"/>
  <c r="E110" i="2"/>
  <c r="D110" i="2"/>
  <c r="C110" i="2"/>
  <c r="E109" i="2"/>
  <c r="D109" i="2"/>
  <c r="C109" i="2"/>
  <c r="E108" i="2"/>
  <c r="D108" i="2"/>
  <c r="C108" i="2"/>
  <c r="E107" i="2"/>
  <c r="D107" i="2"/>
  <c r="C107" i="2"/>
  <c r="E106" i="2"/>
  <c r="D106" i="2"/>
  <c r="C106" i="2"/>
  <c r="E105" i="2"/>
  <c r="D105" i="2"/>
  <c r="C105" i="2"/>
  <c r="E104" i="2"/>
  <c r="D104" i="2"/>
  <c r="C104" i="2"/>
  <c r="E103" i="2"/>
  <c r="D103" i="2"/>
  <c r="C103" i="2"/>
  <c r="E102" i="2"/>
  <c r="D102" i="2"/>
  <c r="C102" i="2"/>
  <c r="E101" i="2"/>
  <c r="D101" i="2"/>
  <c r="C101" i="2"/>
  <c r="E100" i="2"/>
  <c r="D100" i="2"/>
  <c r="C100" i="2"/>
  <c r="E99" i="2"/>
  <c r="D99" i="2"/>
  <c r="C99" i="2"/>
  <c r="E98" i="2"/>
  <c r="D98" i="2"/>
  <c r="C98" i="2"/>
  <c r="E97" i="2"/>
  <c r="D97" i="2"/>
  <c r="C97" i="2"/>
  <c r="E96" i="2"/>
  <c r="D96" i="2"/>
  <c r="C96" i="2"/>
  <c r="E95" i="2"/>
  <c r="D95" i="2"/>
  <c r="C95" i="2"/>
  <c r="E94" i="2"/>
  <c r="D94" i="2"/>
  <c r="C94" i="2"/>
  <c r="E93" i="2"/>
  <c r="D93" i="2"/>
  <c r="C93" i="2"/>
  <c r="E92" i="2"/>
  <c r="D92" i="2"/>
  <c r="C92" i="2"/>
  <c r="E91" i="2"/>
  <c r="D91" i="2"/>
  <c r="C91" i="2"/>
  <c r="E90" i="2"/>
  <c r="D90" i="2"/>
  <c r="C90" i="2"/>
  <c r="E89" i="2"/>
  <c r="D89" i="2"/>
  <c r="C89" i="2"/>
  <c r="E88" i="2"/>
  <c r="D88" i="2"/>
  <c r="C88" i="2"/>
  <c r="E87" i="2"/>
  <c r="D87" i="2"/>
  <c r="C87" i="2"/>
  <c r="E86" i="2"/>
  <c r="D86" i="2"/>
  <c r="C86" i="2"/>
  <c r="E85" i="2"/>
  <c r="D85" i="2"/>
  <c r="C85" i="2"/>
  <c r="E84" i="2"/>
  <c r="D84" i="2"/>
  <c r="C84" i="2"/>
  <c r="E83" i="2"/>
  <c r="D83" i="2"/>
  <c r="C83" i="2"/>
  <c r="E82" i="2"/>
  <c r="D82" i="2"/>
  <c r="C82" i="2"/>
  <c r="E81" i="2"/>
  <c r="D81" i="2"/>
  <c r="C81" i="2"/>
  <c r="E80" i="2"/>
  <c r="D80" i="2"/>
  <c r="C80" i="2"/>
  <c r="E79" i="2"/>
  <c r="D79" i="2"/>
  <c r="C79" i="2"/>
  <c r="E78" i="2"/>
  <c r="D78" i="2"/>
  <c r="C78" i="2"/>
  <c r="E77" i="2"/>
  <c r="D77" i="2"/>
  <c r="C77" i="2"/>
  <c r="E76" i="2"/>
  <c r="D76" i="2"/>
  <c r="C76" i="2"/>
  <c r="E75" i="2"/>
  <c r="D75" i="2"/>
  <c r="C75" i="2"/>
  <c r="E74" i="2"/>
  <c r="D74" i="2"/>
  <c r="C74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E61" i="2"/>
  <c r="D61" i="2"/>
  <c r="C61" i="2"/>
  <c r="E60" i="2"/>
  <c r="D60" i="2"/>
  <c r="C60" i="2"/>
  <c r="E59" i="2"/>
  <c r="D59" i="2"/>
  <c r="C59" i="2"/>
  <c r="E58" i="2"/>
  <c r="D58" i="2"/>
  <c r="C58" i="2"/>
  <c r="E57" i="2"/>
  <c r="D57" i="2"/>
  <c r="C57" i="2"/>
  <c r="E56" i="2"/>
  <c r="D56" i="2"/>
  <c r="C56" i="2"/>
  <c r="E55" i="2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6" i="2"/>
  <c r="D36" i="2"/>
  <c r="C36" i="2"/>
  <c r="E35" i="2"/>
  <c r="D35" i="2"/>
  <c r="C35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D5" i="2"/>
  <c r="C5" i="2"/>
  <c r="E4" i="2"/>
  <c r="D4" i="2"/>
  <c r="C4" i="2"/>
  <c r="E3" i="2"/>
  <c r="D3" i="2"/>
  <c r="C3" i="2"/>
  <c r="E2" i="2"/>
  <c r="D2" i="2"/>
  <c r="C2" i="2"/>
  <c r="Q3" i="3" l="1"/>
  <c r="H196" i="2"/>
  <c r="H314" i="2"/>
  <c r="H272" i="2"/>
  <c r="H230" i="2"/>
  <c r="H336" i="2"/>
  <c r="H352" i="2"/>
  <c r="H310" i="2"/>
  <c r="H268" i="2"/>
  <c r="H226" i="2"/>
  <c r="H302" i="2"/>
  <c r="H348" i="2"/>
  <c r="H306" i="2"/>
  <c r="H254" i="2"/>
  <c r="H212" i="2"/>
  <c r="H298" i="2"/>
  <c r="H250" i="2"/>
  <c r="H208" i="2"/>
  <c r="H264" i="2"/>
  <c r="H330" i="2"/>
  <c r="H288" i="2"/>
  <c r="H246" i="2"/>
  <c r="H204" i="2"/>
  <c r="H260" i="2"/>
  <c r="H326" i="2"/>
  <c r="H284" i="2"/>
  <c r="H242" i="2"/>
  <c r="H200" i="2"/>
  <c r="H256" i="2"/>
  <c r="H322" i="2"/>
  <c r="H280" i="2"/>
  <c r="H238" i="2"/>
  <c r="H344" i="2"/>
  <c r="H222" i="2"/>
  <c r="H234" i="2"/>
  <c r="H340" i="2"/>
  <c r="H218" i="2"/>
  <c r="H355" i="2"/>
  <c r="H347" i="2"/>
  <c r="H329" i="2"/>
  <c r="H321" i="2"/>
  <c r="H313" i="2"/>
  <c r="H295" i="2"/>
  <c r="H287" i="2"/>
  <c r="H271" i="2"/>
  <c r="H253" i="2"/>
  <c r="H245" i="2"/>
  <c r="H237" i="2"/>
  <c r="H229" i="2"/>
  <c r="H211" i="2"/>
  <c r="H203" i="2"/>
  <c r="H343" i="2"/>
  <c r="H345" i="2"/>
  <c r="H297" i="2"/>
  <c r="H259" i="2"/>
  <c r="H221" i="2"/>
  <c r="H354" i="2"/>
  <c r="H346" i="2"/>
  <c r="H328" i="2"/>
  <c r="H320" i="2"/>
  <c r="H312" i="2"/>
  <c r="H294" i="2"/>
  <c r="H286" i="2"/>
  <c r="H278" i="2"/>
  <c r="H270" i="2"/>
  <c r="H252" i="2"/>
  <c r="H244" i="2"/>
  <c r="H236" i="2"/>
  <c r="H228" i="2"/>
  <c r="H210" i="2"/>
  <c r="H202" i="2"/>
  <c r="H342" i="2"/>
  <c r="H304" i="2"/>
  <c r="H296" i="2"/>
  <c r="H258" i="2"/>
  <c r="H220" i="2"/>
  <c r="H353" i="2"/>
  <c r="H335" i="2"/>
  <c r="H327" i="2"/>
  <c r="H319" i="2"/>
  <c r="H311" i="2"/>
  <c r="H293" i="2"/>
  <c r="H285" i="2"/>
  <c r="H277" i="2"/>
  <c r="H269" i="2"/>
  <c r="H251" i="2"/>
  <c r="H243" i="2"/>
  <c r="H235" i="2"/>
  <c r="H227" i="2"/>
  <c r="H209" i="2"/>
  <c r="H201" i="2"/>
  <c r="H341" i="2"/>
  <c r="H303" i="2"/>
  <c r="H305" i="2"/>
  <c r="H257" i="2"/>
  <c r="H219" i="2"/>
  <c r="H351" i="2"/>
  <c r="H317" i="2"/>
  <c r="H283" i="2"/>
  <c r="H199" i="2"/>
  <c r="H333" i="2"/>
  <c r="H325" i="2"/>
  <c r="H309" i="2"/>
  <c r="H291" i="2"/>
  <c r="H275" i="2"/>
  <c r="H267" i="2"/>
  <c r="H249" i="2"/>
  <c r="H241" i="2"/>
  <c r="H233" i="2"/>
  <c r="H215" i="2"/>
  <c r="H207" i="2"/>
  <c r="H339" i="2"/>
  <c r="H301" i="2"/>
  <c r="H263" i="2"/>
  <c r="H265" i="2"/>
  <c r="H217" i="2"/>
  <c r="H350" i="2"/>
  <c r="H332" i="2"/>
  <c r="H324" i="2"/>
  <c r="H316" i="2"/>
  <c r="H308" i="2"/>
  <c r="H290" i="2"/>
  <c r="H282" i="2"/>
  <c r="H274" i="2"/>
  <c r="H266" i="2"/>
  <c r="H248" i="2"/>
  <c r="H240" i="2"/>
  <c r="H232" i="2"/>
  <c r="H214" i="2"/>
  <c r="H206" i="2"/>
  <c r="H198" i="2"/>
  <c r="H338" i="2"/>
  <c r="H300" i="2"/>
  <c r="H262" i="2"/>
  <c r="H224" i="2"/>
  <c r="H216" i="2"/>
  <c r="H349" i="2"/>
  <c r="H331" i="2"/>
  <c r="H323" i="2"/>
  <c r="H315" i="2"/>
  <c r="H307" i="2"/>
  <c r="H289" i="2"/>
  <c r="H281" i="2"/>
  <c r="H273" i="2"/>
  <c r="H255" i="2"/>
  <c r="H247" i="2"/>
  <c r="H239" i="2"/>
  <c r="H231" i="2"/>
  <c r="H213" i="2"/>
  <c r="H205" i="2"/>
  <c r="H197" i="2"/>
  <c r="H337" i="2"/>
  <c r="H299" i="2"/>
  <c r="H261" i="2"/>
  <c r="H223" i="2"/>
  <c r="H225" i="2"/>
  <c r="J3" i="1"/>
  <c r="G174" i="2"/>
  <c r="S17" i="1" s="1"/>
  <c r="G62" i="2"/>
  <c r="J13" i="1" s="1"/>
  <c r="G120" i="2"/>
  <c r="N23" i="1" s="1"/>
  <c r="G167" i="2"/>
  <c r="R22" i="1" s="1"/>
  <c r="G110" i="2"/>
  <c r="N13" i="1" s="1"/>
  <c r="G56" i="2"/>
  <c r="I19" i="1" s="1"/>
  <c r="G166" i="2"/>
  <c r="R21" i="1" s="1"/>
  <c r="G103" i="2"/>
  <c r="M18" i="1" s="1"/>
  <c r="G46" i="2"/>
  <c r="D21" i="1" s="1"/>
  <c r="G151" i="2"/>
  <c r="Q18" i="1" s="1"/>
  <c r="G102" i="2"/>
  <c r="M17" i="1" s="1"/>
  <c r="G39" i="2"/>
  <c r="D14" i="1" s="1"/>
  <c r="G144" i="2"/>
  <c r="L23" i="1" s="1"/>
  <c r="G87" i="2"/>
  <c r="H14" i="1" s="1"/>
  <c r="G38" i="2"/>
  <c r="D13" i="1" s="1"/>
  <c r="G190" i="2"/>
  <c r="P21" i="1" s="1"/>
  <c r="G143" i="2"/>
  <c r="L22" i="1" s="1"/>
  <c r="G80" i="2"/>
  <c r="K19" i="1" s="1"/>
  <c r="G23" i="2"/>
  <c r="F22" i="1" s="1"/>
  <c r="G184" i="2"/>
  <c r="P15" i="1" s="1"/>
  <c r="G128" i="2"/>
  <c r="O19" i="1" s="1"/>
  <c r="G79" i="2"/>
  <c r="K18" i="1" s="1"/>
  <c r="G16" i="2"/>
  <c r="F15" i="1" s="1"/>
  <c r="G183" i="2"/>
  <c r="P14" i="1" s="1"/>
  <c r="G126" i="2"/>
  <c r="O17" i="1" s="1"/>
  <c r="G64" i="2"/>
  <c r="J15" i="1" s="1"/>
  <c r="G15" i="2"/>
  <c r="F14" i="1" s="1"/>
  <c r="G186" i="2"/>
  <c r="P17" i="1" s="1"/>
  <c r="G168" i="2"/>
  <c r="R23" i="1" s="1"/>
  <c r="G150" i="2"/>
  <c r="Q17" i="1" s="1"/>
  <c r="G127" i="2"/>
  <c r="O18" i="1" s="1"/>
  <c r="G104" i="2"/>
  <c r="M19" i="1" s="1"/>
  <c r="G86" i="2"/>
  <c r="H13" i="1" s="1"/>
  <c r="G63" i="2"/>
  <c r="J14" i="1" s="1"/>
  <c r="G40" i="2"/>
  <c r="D15" i="1" s="1"/>
  <c r="G22" i="2"/>
  <c r="F21" i="1" s="1"/>
  <c r="G182" i="2"/>
  <c r="P13" i="1" s="1"/>
  <c r="G160" i="2"/>
  <c r="R15" i="1" s="1"/>
  <c r="G142" i="2"/>
  <c r="L21" i="1" s="1"/>
  <c r="G119" i="2"/>
  <c r="N22" i="1" s="1"/>
  <c r="G96" i="2"/>
  <c r="H23" i="1" s="1"/>
  <c r="G78" i="2"/>
  <c r="K17" i="1" s="1"/>
  <c r="G55" i="2"/>
  <c r="I18" i="1" s="1"/>
  <c r="G32" i="2"/>
  <c r="G19" i="1" s="1"/>
  <c r="G14" i="2"/>
  <c r="F13" i="1" s="1"/>
  <c r="G2" i="2"/>
  <c r="E13" i="1" s="1"/>
  <c r="G178" i="2"/>
  <c r="S21" i="1" s="1"/>
  <c r="G159" i="2"/>
  <c r="R14" i="1" s="1"/>
  <c r="G136" i="2"/>
  <c r="L15" i="1" s="1"/>
  <c r="G118" i="2"/>
  <c r="N21" i="1" s="1"/>
  <c r="G95" i="2"/>
  <c r="H22" i="1" s="1"/>
  <c r="G72" i="2"/>
  <c r="J23" i="1" s="1"/>
  <c r="G54" i="2"/>
  <c r="I17" i="1" s="1"/>
  <c r="G31" i="2"/>
  <c r="G18" i="1" s="1"/>
  <c r="G8" i="2"/>
  <c r="E19" i="1" s="1"/>
  <c r="G192" i="2"/>
  <c r="P23" i="1" s="1"/>
  <c r="G176" i="2"/>
  <c r="S19" i="1" s="1"/>
  <c r="G158" i="2"/>
  <c r="R13" i="1" s="1"/>
  <c r="G135" i="2"/>
  <c r="L14" i="1" s="1"/>
  <c r="G112" i="2"/>
  <c r="N15" i="1" s="1"/>
  <c r="G94" i="2"/>
  <c r="H21" i="1" s="1"/>
  <c r="G71" i="2"/>
  <c r="J22" i="1" s="1"/>
  <c r="G48" i="2"/>
  <c r="D23" i="1" s="1"/>
  <c r="G30" i="2"/>
  <c r="G17" i="1" s="1"/>
  <c r="G7" i="2"/>
  <c r="E18" i="1" s="1"/>
  <c r="G191" i="2"/>
  <c r="P22" i="1" s="1"/>
  <c r="G175" i="2"/>
  <c r="S18" i="1" s="1"/>
  <c r="G152" i="2"/>
  <c r="Q19" i="1" s="1"/>
  <c r="G134" i="2"/>
  <c r="L13" i="1" s="1"/>
  <c r="G111" i="2"/>
  <c r="N14" i="1" s="1"/>
  <c r="G88" i="2"/>
  <c r="H15" i="1" s="1"/>
  <c r="G70" i="2"/>
  <c r="J21" i="1" s="1"/>
  <c r="G47" i="2"/>
  <c r="D22" i="1" s="1"/>
  <c r="G24" i="2"/>
  <c r="F23" i="1" s="1"/>
  <c r="G6" i="2"/>
  <c r="E17" i="1" s="1"/>
  <c r="G193" i="2"/>
  <c r="P12" i="1" s="1"/>
  <c r="G185" i="2"/>
  <c r="P16" i="1" s="1"/>
  <c r="G177" i="2"/>
  <c r="S20" i="1" s="1"/>
  <c r="G169" i="2"/>
  <c r="R12" i="1" s="1"/>
  <c r="G161" i="2"/>
  <c r="R16" i="1" s="1"/>
  <c r="G153" i="2"/>
  <c r="Q20" i="1" s="1"/>
  <c r="G145" i="2"/>
  <c r="L12" i="1" s="1"/>
  <c r="G137" i="2"/>
  <c r="L16" i="1" s="1"/>
  <c r="G129" i="2"/>
  <c r="O20" i="1" s="1"/>
  <c r="G121" i="2"/>
  <c r="N12" i="1" s="1"/>
  <c r="G113" i="2"/>
  <c r="N16" i="1" s="1"/>
  <c r="G105" i="2"/>
  <c r="M20" i="1" s="1"/>
  <c r="G97" i="2"/>
  <c r="H12" i="1" s="1"/>
  <c r="G89" i="2"/>
  <c r="H16" i="1" s="1"/>
  <c r="G81" i="2"/>
  <c r="K20" i="1" s="1"/>
  <c r="G73" i="2"/>
  <c r="J12" i="1" s="1"/>
  <c r="G65" i="2"/>
  <c r="J16" i="1" s="1"/>
  <c r="G57" i="2"/>
  <c r="I20" i="1" s="1"/>
  <c r="G49" i="2"/>
  <c r="D12" i="1" s="1"/>
  <c r="G41" i="2"/>
  <c r="D16" i="1" s="1"/>
  <c r="G33" i="2"/>
  <c r="G20" i="1" s="1"/>
  <c r="G25" i="2"/>
  <c r="F12" i="1" s="1"/>
  <c r="G17" i="2"/>
  <c r="F16" i="1" s="1"/>
  <c r="G9" i="2"/>
  <c r="E20" i="1" s="1"/>
  <c r="G189" i="2"/>
  <c r="P20" i="1" s="1"/>
  <c r="G181" i="2"/>
  <c r="S12" i="1" s="1"/>
  <c r="G173" i="2"/>
  <c r="S16" i="1" s="1"/>
  <c r="G165" i="2"/>
  <c r="R20" i="1" s="1"/>
  <c r="G157" i="2"/>
  <c r="Q12" i="1" s="1"/>
  <c r="G149" i="2"/>
  <c r="Q16" i="1" s="1"/>
  <c r="G141" i="2"/>
  <c r="L20" i="1" s="1"/>
  <c r="G133" i="2"/>
  <c r="O12" i="1" s="1"/>
  <c r="G125" i="2"/>
  <c r="O16" i="1" s="1"/>
  <c r="G117" i="2"/>
  <c r="N20" i="1" s="1"/>
  <c r="G109" i="2"/>
  <c r="M12" i="1" s="1"/>
  <c r="G101" i="2"/>
  <c r="M16" i="1" s="1"/>
  <c r="G93" i="2"/>
  <c r="H20" i="1" s="1"/>
  <c r="G85" i="2"/>
  <c r="K12" i="1" s="1"/>
  <c r="G77" i="2"/>
  <c r="K16" i="1" s="1"/>
  <c r="G69" i="2"/>
  <c r="J20" i="1" s="1"/>
  <c r="G61" i="2"/>
  <c r="I12" i="1" s="1"/>
  <c r="G53" i="2"/>
  <c r="I16" i="1" s="1"/>
  <c r="G45" i="2"/>
  <c r="D20" i="1" s="1"/>
  <c r="G37" i="2"/>
  <c r="G12" i="1" s="1"/>
  <c r="G29" i="2"/>
  <c r="G16" i="1" s="1"/>
  <c r="G21" i="2"/>
  <c r="F20" i="1" s="1"/>
  <c r="G13" i="2"/>
  <c r="E12" i="1" s="1"/>
  <c r="G5" i="2"/>
  <c r="E16" i="1" s="1"/>
  <c r="G188" i="2"/>
  <c r="P19" i="1" s="1"/>
  <c r="G180" i="2"/>
  <c r="S23" i="1" s="1"/>
  <c r="G172" i="2"/>
  <c r="S15" i="1" s="1"/>
  <c r="G164" i="2"/>
  <c r="R19" i="1" s="1"/>
  <c r="G156" i="2"/>
  <c r="Q23" i="1" s="1"/>
  <c r="G148" i="2"/>
  <c r="Q15" i="1" s="1"/>
  <c r="G140" i="2"/>
  <c r="L19" i="1" s="1"/>
  <c r="G132" i="2"/>
  <c r="O23" i="1" s="1"/>
  <c r="G124" i="2"/>
  <c r="O15" i="1" s="1"/>
  <c r="G116" i="2"/>
  <c r="N19" i="1" s="1"/>
  <c r="G108" i="2"/>
  <c r="M23" i="1" s="1"/>
  <c r="G100" i="2"/>
  <c r="M15" i="1" s="1"/>
  <c r="G92" i="2"/>
  <c r="H19" i="1" s="1"/>
  <c r="G84" i="2"/>
  <c r="K23" i="1" s="1"/>
  <c r="G76" i="2"/>
  <c r="K15" i="1" s="1"/>
  <c r="G68" i="2"/>
  <c r="J19" i="1" s="1"/>
  <c r="G60" i="2"/>
  <c r="I23" i="1" s="1"/>
  <c r="G52" i="2"/>
  <c r="I15" i="1" s="1"/>
  <c r="G44" i="2"/>
  <c r="D19" i="1" s="1"/>
  <c r="G36" i="2"/>
  <c r="G23" i="1" s="1"/>
  <c r="G28" i="2"/>
  <c r="G15" i="1" s="1"/>
  <c r="G20" i="2"/>
  <c r="F19" i="1" s="1"/>
  <c r="G12" i="2"/>
  <c r="E23" i="1" s="1"/>
  <c r="G4" i="2"/>
  <c r="E15" i="1" s="1"/>
  <c r="G187" i="2"/>
  <c r="P18" i="1" s="1"/>
  <c r="G179" i="2"/>
  <c r="S22" i="1" s="1"/>
  <c r="G171" i="2"/>
  <c r="S14" i="1" s="1"/>
  <c r="G163" i="2"/>
  <c r="R18" i="1" s="1"/>
  <c r="G155" i="2"/>
  <c r="Q22" i="1" s="1"/>
  <c r="G147" i="2"/>
  <c r="Q14" i="1" s="1"/>
  <c r="G139" i="2"/>
  <c r="L18" i="1" s="1"/>
  <c r="G131" i="2"/>
  <c r="O22" i="1" s="1"/>
  <c r="G123" i="2"/>
  <c r="O14" i="1" s="1"/>
  <c r="G115" i="2"/>
  <c r="N18" i="1" s="1"/>
  <c r="G107" i="2"/>
  <c r="M22" i="1" s="1"/>
  <c r="G99" i="2"/>
  <c r="M14" i="1" s="1"/>
  <c r="G91" i="2"/>
  <c r="H18" i="1" s="1"/>
  <c r="G83" i="2"/>
  <c r="K22" i="1" s="1"/>
  <c r="G75" i="2"/>
  <c r="K14" i="1" s="1"/>
  <c r="G67" i="2"/>
  <c r="J18" i="1" s="1"/>
  <c r="G59" i="2"/>
  <c r="I22" i="1" s="1"/>
  <c r="G51" i="2"/>
  <c r="I14" i="1" s="1"/>
  <c r="G43" i="2"/>
  <c r="D18" i="1" s="1"/>
  <c r="G35" i="2"/>
  <c r="G22" i="1" s="1"/>
  <c r="G27" i="2"/>
  <c r="G14" i="1" s="1"/>
  <c r="G19" i="2"/>
  <c r="F18" i="1" s="1"/>
  <c r="G11" i="2"/>
  <c r="E22" i="1" s="1"/>
  <c r="G3" i="2"/>
  <c r="E14" i="1" s="1"/>
  <c r="G170" i="2"/>
  <c r="S13" i="1" s="1"/>
  <c r="G162" i="2"/>
  <c r="R17" i="1" s="1"/>
  <c r="G154" i="2"/>
  <c r="Q21" i="1" s="1"/>
  <c r="G146" i="2"/>
  <c r="G138" i="2"/>
  <c r="L17" i="1" s="1"/>
  <c r="G130" i="2"/>
  <c r="O21" i="1" s="1"/>
  <c r="G122" i="2"/>
  <c r="O13" i="1" s="1"/>
  <c r="G114" i="2"/>
  <c r="N17" i="1" s="1"/>
  <c r="G106" i="2"/>
  <c r="M21" i="1" s="1"/>
  <c r="G98" i="2"/>
  <c r="M13" i="1" s="1"/>
  <c r="G90" i="2"/>
  <c r="H17" i="1" s="1"/>
  <c r="G82" i="2"/>
  <c r="K21" i="1" s="1"/>
  <c r="G74" i="2"/>
  <c r="K13" i="1" s="1"/>
  <c r="G66" i="2"/>
  <c r="J17" i="1" s="1"/>
  <c r="G58" i="2"/>
  <c r="I21" i="1" s="1"/>
  <c r="G50" i="2"/>
  <c r="I13" i="1" s="1"/>
  <c r="G42" i="2"/>
  <c r="D17" i="1" s="1"/>
  <c r="G34" i="2"/>
  <c r="G21" i="1" s="1"/>
  <c r="G26" i="2"/>
  <c r="G13" i="1" s="1"/>
  <c r="G18" i="2"/>
  <c r="F17" i="1" s="1"/>
  <c r="Q4" i="1" l="1"/>
  <c r="Q13" i="1"/>
  <c r="Q5" i="1"/>
  <c r="Q3" i="1" l="1"/>
  <c r="F3" i="1"/>
</calcChain>
</file>

<file path=xl/sharedStrings.xml><?xml version="1.0" encoding="utf-8"?>
<sst xmlns="http://schemas.openxmlformats.org/spreadsheetml/2006/main" count="409" uniqueCount="376">
  <si>
    <t>Длина</t>
  </si>
  <si>
    <t>Высота</t>
  </si>
  <si>
    <t>Ширина</t>
  </si>
  <si>
    <t>EKN.190.120.1000</t>
  </si>
  <si>
    <t>EKN.190.120.1200</t>
  </si>
  <si>
    <t>EKN.190.120.1400</t>
  </si>
  <si>
    <t>EKN.190.120.1600</t>
  </si>
  <si>
    <t>EKN.190.120.1800</t>
  </si>
  <si>
    <t>EKN.190.120.2000</t>
  </si>
  <si>
    <t>EKN.190.120.2200</t>
  </si>
  <si>
    <t>EKN.190.120.2400</t>
  </si>
  <si>
    <t>EKN.190.120.2600</t>
  </si>
  <si>
    <t>EKN.190.120.2800</t>
  </si>
  <si>
    <t>EKN.190.120.3000</t>
  </si>
  <si>
    <t>EKN.190.120.800</t>
  </si>
  <si>
    <t>EKN.190.150.1000</t>
  </si>
  <si>
    <t>EKN.190.150.1200</t>
  </si>
  <si>
    <t>EKN.190.150.1400</t>
  </si>
  <si>
    <t>EKN.190.150.1600</t>
  </si>
  <si>
    <t>EKN.190.150.1800</t>
  </si>
  <si>
    <t>EKN.190.150.2000</t>
  </si>
  <si>
    <t>EKN.190.150.2200</t>
  </si>
  <si>
    <t>EKN.190.150.2400</t>
  </si>
  <si>
    <t>EKN.190.150.2600</t>
  </si>
  <si>
    <t>EKN.190.150.2800</t>
  </si>
  <si>
    <t>EKN.190.150.3000</t>
  </si>
  <si>
    <t>EKN.190.150.800</t>
  </si>
  <si>
    <t>EKN.190.200.1000</t>
  </si>
  <si>
    <t>EKN.190.200.1200</t>
  </si>
  <si>
    <t>EKN.190.200.1400</t>
  </si>
  <si>
    <t>EKN.190.200.1600</t>
  </si>
  <si>
    <t>EKN.190.200.1800</t>
  </si>
  <si>
    <t>EKN.190.200.2000</t>
  </si>
  <si>
    <t>EKN.190.200.2200</t>
  </si>
  <si>
    <t>EKN.190.200.2400</t>
  </si>
  <si>
    <t>EKN.190.200.2600</t>
  </si>
  <si>
    <t>EKN.190.200.2800</t>
  </si>
  <si>
    <t>EKN.190.200.3000</t>
  </si>
  <si>
    <t>EKN.190.200.800</t>
  </si>
  <si>
    <t>EKN.190.90.1000</t>
  </si>
  <si>
    <t>EKN.190.90.1200</t>
  </si>
  <si>
    <t>EKN.190.90.1400</t>
  </si>
  <si>
    <t>EKN.190.90.1600</t>
  </si>
  <si>
    <t>EKN.190.90.1800</t>
  </si>
  <si>
    <t>EKN.190.90.2000</t>
  </si>
  <si>
    <t>EKN.190.90.2200</t>
  </si>
  <si>
    <t>EKN.190.90.2400</t>
  </si>
  <si>
    <t>EKN.190.90.2600</t>
  </si>
  <si>
    <t>EKN.190.90.2800</t>
  </si>
  <si>
    <t>EKN.190.90.3000</t>
  </si>
  <si>
    <t>EKN.190.90.800</t>
  </si>
  <si>
    <t>EKN.240.120.1000</t>
  </si>
  <si>
    <t>EKN.240.120.1200</t>
  </si>
  <si>
    <t>EKN.240.120.1400</t>
  </si>
  <si>
    <t>EKN.240.120.1600</t>
  </si>
  <si>
    <t>EKN.240.120.1800</t>
  </si>
  <si>
    <t>EKN.240.120.2000</t>
  </si>
  <si>
    <t>EKN.240.120.2200</t>
  </si>
  <si>
    <t>EKN.240.120.2400</t>
  </si>
  <si>
    <t>EKN.240.120.2600</t>
  </si>
  <si>
    <t>EKN.240.120.2800</t>
  </si>
  <si>
    <t>EKN.240.120.3000</t>
  </si>
  <si>
    <t>EKN.240.120.800</t>
  </si>
  <si>
    <t>EKN.240.150.1000</t>
  </si>
  <si>
    <t>EKN.240.150.1200</t>
  </si>
  <si>
    <t>EKN.240.150.1400</t>
  </si>
  <si>
    <t>EKN.240.150.1600</t>
  </si>
  <si>
    <t>EKN.240.150.1800</t>
  </si>
  <si>
    <t>EKN.240.150.2000</t>
  </si>
  <si>
    <t>EKN.240.150.2200</t>
  </si>
  <si>
    <t>EKN.240.150.2400</t>
  </si>
  <si>
    <t>EKN.240.150.2600</t>
  </si>
  <si>
    <t>EKN.240.150.2800</t>
  </si>
  <si>
    <t>EKN.240.150.3000</t>
  </si>
  <si>
    <t>EKN.240.150.800</t>
  </si>
  <si>
    <t>EKN.240.200.1000</t>
  </si>
  <si>
    <t>EKN.240.200.1200</t>
  </si>
  <si>
    <t>EKN.240.200.1400</t>
  </si>
  <si>
    <t>EKN.240.200.1600</t>
  </si>
  <si>
    <t>EKN.240.200.1800</t>
  </si>
  <si>
    <t>EKN.240.200.2000</t>
  </si>
  <si>
    <t>EKN.240.200.2200</t>
  </si>
  <si>
    <t>EKN.240.200.2400</t>
  </si>
  <si>
    <t>EKN.240.200.2600</t>
  </si>
  <si>
    <t>EKN.240.200.2800</t>
  </si>
  <si>
    <t>EKN.240.200.3000</t>
  </si>
  <si>
    <t>EKN.240.200.800</t>
  </si>
  <si>
    <t>EKN.240.90.1000</t>
  </si>
  <si>
    <t>EKN.240.90.1200</t>
  </si>
  <si>
    <t>EKN.240.90.1400</t>
  </si>
  <si>
    <t>EKN.240.90.1600</t>
  </si>
  <si>
    <t>EKN.240.90.1800</t>
  </si>
  <si>
    <t>EKN.240.90.2000</t>
  </si>
  <si>
    <t>EKN.240.90.2200</t>
  </si>
  <si>
    <t>EKN.240.90.2400</t>
  </si>
  <si>
    <t>EKN.240.90.2600</t>
  </si>
  <si>
    <t>EKN.240.90.2800</t>
  </si>
  <si>
    <t>EKN.240.90.3000</t>
  </si>
  <si>
    <t>EKN.240.90.800</t>
  </si>
  <si>
    <t>EKN.300.120.1000</t>
  </si>
  <si>
    <t>EKN.300.120.1200</t>
  </si>
  <si>
    <t>EKN.300.120.1400</t>
  </si>
  <si>
    <t>EKN.300.120.1600</t>
  </si>
  <si>
    <t>EKN.300.120.1800</t>
  </si>
  <si>
    <t>EKN.300.120.2000</t>
  </si>
  <si>
    <t>EKN.300.120.2200</t>
  </si>
  <si>
    <t>EKN.300.120.2400</t>
  </si>
  <si>
    <t>EKN.300.120.2600</t>
  </si>
  <si>
    <t>EKN.300.120.2800</t>
  </si>
  <si>
    <t>EKN.300.120.3000</t>
  </si>
  <si>
    <t>EKN.300.120.800</t>
  </si>
  <si>
    <t>EKN.300.150.1000</t>
  </si>
  <si>
    <t>EKN.300.150.1200</t>
  </si>
  <si>
    <t>EKN.300.150.1400</t>
  </si>
  <si>
    <t>EKN.300.150.1600</t>
  </si>
  <si>
    <t>EKN.300.150.1800</t>
  </si>
  <si>
    <t>EKN.300.150.2000</t>
  </si>
  <si>
    <t>EKN.300.150.2200</t>
  </si>
  <si>
    <t>EKN.300.150.2400</t>
  </si>
  <si>
    <t>EKN.300.150.2600</t>
  </si>
  <si>
    <t>EKN.300.150.2800</t>
  </si>
  <si>
    <t>EKN.300.150.3000</t>
  </si>
  <si>
    <t>EKN.300.150.800</t>
  </si>
  <si>
    <t>EKN.300.200.1000</t>
  </si>
  <si>
    <t>EKN.300.200.1200</t>
  </si>
  <si>
    <t>EKN.300.200.1400</t>
  </si>
  <si>
    <t>EKN.300.200.1600</t>
  </si>
  <si>
    <t>EKN.300.200.1800</t>
  </si>
  <si>
    <t>EKN.300.200.2000</t>
  </si>
  <si>
    <t>EKN.300.200.2200</t>
  </si>
  <si>
    <t>EKN.300.200.2400</t>
  </si>
  <si>
    <t>EKN.300.200.2600</t>
  </si>
  <si>
    <t>EKN.300.200.2800</t>
  </si>
  <si>
    <t>EKN.300.200.3000</t>
  </si>
  <si>
    <t>EKN.300.200.800</t>
  </si>
  <si>
    <t>EKN.300.90.1000</t>
  </si>
  <si>
    <t>EKN.300.90.1200</t>
  </si>
  <si>
    <t>EKN.300.90.1400</t>
  </si>
  <si>
    <t>EKN.300.90.1600</t>
  </si>
  <si>
    <t>EKN.300.90.1800</t>
  </si>
  <si>
    <t>EKN.300.90.2000</t>
  </si>
  <si>
    <t>EKN.300.90.2200</t>
  </si>
  <si>
    <t>EKN.300.90.2400</t>
  </si>
  <si>
    <t>EKN.300.90.2600</t>
  </si>
  <si>
    <t>EKN.300.90.2800</t>
  </si>
  <si>
    <t>EKN.300.90.3000</t>
  </si>
  <si>
    <t>EKN.300.90.800</t>
  </si>
  <si>
    <t>EKN.380.120.1000</t>
  </si>
  <si>
    <t>EKN.380.120.1200</t>
  </si>
  <si>
    <t>EKN.380.120.1400</t>
  </si>
  <si>
    <t>EKN.380.120.1600</t>
  </si>
  <si>
    <t>EKN.380.120.1800</t>
  </si>
  <si>
    <t>EKN.380.120.2000</t>
  </si>
  <si>
    <t>EKN.380.120.2200</t>
  </si>
  <si>
    <t>EKN.380.120.2400</t>
  </si>
  <si>
    <t>EKN.380.120.2600</t>
  </si>
  <si>
    <t>EKN.380.120.2800</t>
  </si>
  <si>
    <t>EKN.380.120.3000</t>
  </si>
  <si>
    <t>EKN.380.120.800</t>
  </si>
  <si>
    <t>EKN.380.150.1000</t>
  </si>
  <si>
    <t>EKN.380.150.1200</t>
  </si>
  <si>
    <t>EKN.380.150.1400</t>
  </si>
  <si>
    <t>EKN.380.150.1600</t>
  </si>
  <si>
    <t>EKN.380.150.1800</t>
  </si>
  <si>
    <t>EKN.380.150.2000</t>
  </si>
  <si>
    <t>EKN.380.150.2200</t>
  </si>
  <si>
    <t>EKN.380.150.2400</t>
  </si>
  <si>
    <t>EKN.380.150.2600</t>
  </si>
  <si>
    <t>EKN.380.150.2800</t>
  </si>
  <si>
    <t>EKN.380.150.3000</t>
  </si>
  <si>
    <t>EKN.380.150.800</t>
  </si>
  <si>
    <t>EKN.380.200.1000</t>
  </si>
  <si>
    <t>EKN.380.200.1200</t>
  </si>
  <si>
    <t>EKN.380.200.1400</t>
  </si>
  <si>
    <t>EKN.380.200.1600</t>
  </si>
  <si>
    <t>EKN.380.200.1800</t>
  </si>
  <si>
    <t>EKN.380.200.2000</t>
  </si>
  <si>
    <t>EKN.380.200.2200</t>
  </si>
  <si>
    <t>EKN.380.200.2400</t>
  </si>
  <si>
    <t>EKN.380.200.2600</t>
  </si>
  <si>
    <t>EKN.380.200.2800</t>
  </si>
  <si>
    <t>EKN.380.200.3000</t>
  </si>
  <si>
    <t>EKN.380.200.800</t>
  </si>
  <si>
    <t>EKN.380.90.1000</t>
  </si>
  <si>
    <t>EKN.380.90.1200</t>
  </si>
  <si>
    <t>EKN.380.90.1400</t>
  </si>
  <si>
    <t>EKN.380.90.1600</t>
  </si>
  <si>
    <t>EKN.380.90.1800</t>
  </si>
  <si>
    <t>EKN.380.90.2000</t>
  </si>
  <si>
    <t>EKN.380.90.2200</t>
  </si>
  <si>
    <t>EKN.380.90.2400</t>
  </si>
  <si>
    <t>EKN.380.90.2600</t>
  </si>
  <si>
    <t>EKN.380.90.2800</t>
  </si>
  <si>
    <t>EKN.380.90.3000</t>
  </si>
  <si>
    <t>EKN.380.90.800</t>
  </si>
  <si>
    <t>EKQ.190.110.1000</t>
  </si>
  <si>
    <t>EKQ.190.110.1250</t>
  </si>
  <si>
    <t>EKQ.190.110.1500</t>
  </si>
  <si>
    <t>EKQ.190.110.1750</t>
  </si>
  <si>
    <t>EKQ.190.110.2000</t>
  </si>
  <si>
    <t>EKQ.190.110.2250</t>
  </si>
  <si>
    <t>EKQ.190.110.2500</t>
  </si>
  <si>
    <t>EKQ.190.110.2750</t>
  </si>
  <si>
    <t>EKQ.190.110.3000</t>
  </si>
  <si>
    <t>EKQ.190.110.800</t>
  </si>
  <si>
    <t>EKQ.190.150.1000</t>
  </si>
  <si>
    <t>EKQ.190.150.1250</t>
  </si>
  <si>
    <t>EKQ.190.150.1500</t>
  </si>
  <si>
    <t>EKQ.190.150.1750</t>
  </si>
  <si>
    <t>EKQ.190.150.2000</t>
  </si>
  <si>
    <t>EKQ.190.150.2250</t>
  </si>
  <si>
    <t>EKQ.190.150.2500</t>
  </si>
  <si>
    <t>EKQ.190.150.2750</t>
  </si>
  <si>
    <t>EKQ.190.150.3000</t>
  </si>
  <si>
    <t>EKQ.190.150.800</t>
  </si>
  <si>
    <t>EKQ.190.90.1000</t>
  </si>
  <si>
    <t>EKQ.190.90.1250</t>
  </si>
  <si>
    <t>EKQ.190.90.1500</t>
  </si>
  <si>
    <t>EKQ.190.90.1750</t>
  </si>
  <si>
    <t>EKQ.190.90.2000</t>
  </si>
  <si>
    <t>EKQ.190.90.2250</t>
  </si>
  <si>
    <t>EKQ.190.90.2500</t>
  </si>
  <si>
    <t>EKQ.190.90.2750</t>
  </si>
  <si>
    <t>EKQ.190.90.3000</t>
  </si>
  <si>
    <t>EKQ.190.90.800</t>
  </si>
  <si>
    <t>EKQ.240.110.1000</t>
  </si>
  <si>
    <t>EKQ.240.110.1250</t>
  </si>
  <si>
    <t>EKQ.240.110.1500</t>
  </si>
  <si>
    <t>EKQ.240.110.1750</t>
  </si>
  <si>
    <t>EKQ.240.110.2000</t>
  </si>
  <si>
    <t>EKQ.240.110.2250</t>
  </si>
  <si>
    <t>EKQ.240.110.2500</t>
  </si>
  <si>
    <t>EKQ.240.110.2750</t>
  </si>
  <si>
    <t>EKQ.240.110.3000</t>
  </si>
  <si>
    <t>EKQ.240.110.800</t>
  </si>
  <si>
    <t>EKQ.240.150.1000</t>
  </si>
  <si>
    <t>EKQ.240.150.1250</t>
  </si>
  <si>
    <t>EKQ.240.150.1500</t>
  </si>
  <si>
    <t>EKQ.240.150.1750</t>
  </si>
  <si>
    <t>EKQ.240.150.2000</t>
  </si>
  <si>
    <t>EKQ.240.150.2250</t>
  </si>
  <si>
    <t>EKQ.240.150.2500</t>
  </si>
  <si>
    <t>EKQ.240.150.2750</t>
  </si>
  <si>
    <t>EKQ.240.150.3000</t>
  </si>
  <si>
    <t>EKQ.240.150.800</t>
  </si>
  <si>
    <t>EKQ.240.90.1000</t>
  </si>
  <si>
    <t>EKQ.240.90.1250</t>
  </si>
  <si>
    <t>EKQ.240.90.1500</t>
  </si>
  <si>
    <t>EKQ.240.90.1750</t>
  </si>
  <si>
    <t>EKQ.240.90.2000</t>
  </si>
  <si>
    <t>EKQ.240.90.2250</t>
  </si>
  <si>
    <t>EKQ.240.90.2500</t>
  </si>
  <si>
    <t>EKQ.240.90.2750</t>
  </si>
  <si>
    <t>EKQ.240.90.3000</t>
  </si>
  <si>
    <t>EKQ.240.90.800</t>
  </si>
  <si>
    <t>EKQ.300.110.1000</t>
  </si>
  <si>
    <t>EKQ.300.110.1250</t>
  </si>
  <si>
    <t>EKQ.300.110.1500</t>
  </si>
  <si>
    <t>EKQ.300.110.1750</t>
  </si>
  <si>
    <t>EKQ.300.110.2000</t>
  </si>
  <si>
    <t>EKQ.300.110.2250</t>
  </si>
  <si>
    <t>EKQ.300.110.2500</t>
  </si>
  <si>
    <t>EKQ.300.110.2750</t>
  </si>
  <si>
    <t>EKQ.300.110.3000</t>
  </si>
  <si>
    <t>EKQ.300.110.800</t>
  </si>
  <si>
    <t>EKQ.300.150.1000</t>
  </si>
  <si>
    <t>EKQ.300.150.1250</t>
  </si>
  <si>
    <t>EKQ.300.150.1500</t>
  </si>
  <si>
    <t>EKQ.300.150.1750</t>
  </si>
  <si>
    <t>EKQ.300.150.2000</t>
  </si>
  <si>
    <t>EKQ.300.150.2250</t>
  </si>
  <si>
    <t>EKQ.300.150.2500</t>
  </si>
  <si>
    <t>EKQ.300.150.2750</t>
  </si>
  <si>
    <t>EKQ.300.150.3000</t>
  </si>
  <si>
    <t>EKQ.300.150.800</t>
  </si>
  <si>
    <t>EKQ.300.90.1000</t>
  </si>
  <si>
    <t>EKQ.300.90.1250</t>
  </si>
  <si>
    <t>EKQ.300.90.1500</t>
  </si>
  <si>
    <t>EKQ.300.90.1750</t>
  </si>
  <si>
    <t>EKQ.300.90.2000</t>
  </si>
  <si>
    <t>EKQ.300.90.2250</t>
  </si>
  <si>
    <t>EKQ.300.90.2500</t>
  </si>
  <si>
    <t>EKQ.300.90.2750</t>
  </si>
  <si>
    <t>EKQ.300.90.3000</t>
  </si>
  <si>
    <t>EKQ.300.90.800</t>
  </si>
  <si>
    <t>EKQ.380.110.1000</t>
  </si>
  <si>
    <t>EKQ.380.110.1250</t>
  </si>
  <si>
    <t>EKQ.380.110.1500</t>
  </si>
  <si>
    <t>EKQ.380.110.1750</t>
  </si>
  <si>
    <t>EKQ.380.110.2000</t>
  </si>
  <si>
    <t>EKQ.380.110.2250</t>
  </si>
  <si>
    <t>EKQ.380.110.2500</t>
  </si>
  <si>
    <t>EKQ.380.110.2750</t>
  </si>
  <si>
    <t>EKQ.380.110.3000</t>
  </si>
  <si>
    <t>EKQ.380.110.800</t>
  </si>
  <si>
    <t>EKQ.380.150.1000</t>
  </si>
  <si>
    <t>EKQ.380.150.1250</t>
  </si>
  <si>
    <t>EKQ.380.150.1500</t>
  </si>
  <si>
    <t>EKQ.380.150.1750</t>
  </si>
  <si>
    <t>EKQ.380.150.2000</t>
  </si>
  <si>
    <t>EKQ.380.150.2250</t>
  </si>
  <si>
    <t>EKQ.380.150.2500</t>
  </si>
  <si>
    <t>EKQ.380.150.2750</t>
  </si>
  <si>
    <t>EKQ.380.150.3000</t>
  </si>
  <si>
    <t>EKQ.380.150.800</t>
  </si>
  <si>
    <t>EKQ.380.90.1000</t>
  </si>
  <si>
    <t>EKQ.380.90.1250</t>
  </si>
  <si>
    <t>EKQ.380.90.1500</t>
  </si>
  <si>
    <t>EKQ.380.90.1750</t>
  </si>
  <si>
    <t>EKQ.380.90.2000</t>
  </si>
  <si>
    <t>EKQ.380.90.2250</t>
  </si>
  <si>
    <t>EKQ.380.90.2500</t>
  </si>
  <si>
    <t>EKQ.380.90.2750</t>
  </si>
  <si>
    <t>EKQ.380.90.3000</t>
  </si>
  <si>
    <t>EKQ.380.90.800</t>
  </si>
  <si>
    <t>ТО 90/70/20</t>
  </si>
  <si>
    <r>
      <t>t</t>
    </r>
    <r>
      <rPr>
        <b/>
        <vertAlign val="subscript"/>
        <sz val="10"/>
        <color theme="1"/>
        <rFont val="Calibri"/>
        <family val="2"/>
        <charset val="238"/>
        <scheme val="minor"/>
      </rPr>
      <t>r</t>
    </r>
  </si>
  <si>
    <r>
      <t>t</t>
    </r>
    <r>
      <rPr>
        <b/>
        <vertAlign val="subscript"/>
        <sz val="10"/>
        <color theme="1"/>
        <rFont val="Calibri"/>
        <family val="2"/>
        <charset val="238"/>
        <scheme val="minor"/>
      </rPr>
      <t>1</t>
    </r>
  </si>
  <si>
    <r>
      <t>t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</si>
  <si>
    <t>c</t>
  </si>
  <si>
    <t>AR / LN</t>
  </si>
  <si>
    <r>
      <t xml:space="preserve">∆t </t>
    </r>
    <r>
      <rPr>
        <b/>
        <vertAlign val="subscript"/>
        <sz val="10"/>
        <color theme="1"/>
        <rFont val="Calibri"/>
        <family val="2"/>
        <charset val="238"/>
        <scheme val="minor"/>
      </rPr>
      <t>AR</t>
    </r>
  </si>
  <si>
    <r>
      <t xml:space="preserve">∆t </t>
    </r>
    <r>
      <rPr>
        <b/>
        <vertAlign val="subscript"/>
        <sz val="10"/>
        <color theme="1"/>
        <rFont val="Calibri"/>
        <family val="2"/>
        <charset val="238"/>
      </rPr>
      <t>LN</t>
    </r>
  </si>
  <si>
    <t>выбор
AR / LN</t>
  </si>
  <si>
    <t>∆t</t>
  </si>
  <si>
    <t>∆t N</t>
  </si>
  <si>
    <t>[°C]</t>
  </si>
  <si>
    <t>[-]</t>
  </si>
  <si>
    <t>AR</t>
  </si>
  <si>
    <t>EKN</t>
  </si>
  <si>
    <t>Вт</t>
  </si>
  <si>
    <t>EKQ.190.75.800</t>
  </si>
  <si>
    <t>EKQ.190.75.1000</t>
  </si>
  <si>
    <t>EKQ</t>
  </si>
  <si>
    <t>EKQ.190.75.1250</t>
  </si>
  <si>
    <t>EKQ.190.75.1500</t>
  </si>
  <si>
    <t>EKQ.190.75.1750</t>
  </si>
  <si>
    <t>EKQ.190.75.2000</t>
  </si>
  <si>
    <t>EKQ.190.75.2250</t>
  </si>
  <si>
    <t>EKQ.190.75.2500</t>
  </si>
  <si>
    <t>EKQ.190.75.2750</t>
  </si>
  <si>
    <t>EKQ.190.75.3000</t>
  </si>
  <si>
    <t>EKQ.240.75.800</t>
  </si>
  <si>
    <t>EKQ.240.75.1000</t>
  </si>
  <si>
    <t>EKQ.240.75.1250</t>
  </si>
  <si>
    <t>EKQ.240.75.1500</t>
  </si>
  <si>
    <t>EKQ.240.75.1750</t>
  </si>
  <si>
    <t>EKQ.240.75.2000</t>
  </si>
  <si>
    <t>EKQ.240.75.2250</t>
  </si>
  <si>
    <t>EKQ.240.75.2500</t>
  </si>
  <si>
    <t>EKQ.240.75.2750</t>
  </si>
  <si>
    <t>EKQ.240.75.3000</t>
  </si>
  <si>
    <t>EKQ.300.75.800</t>
  </si>
  <si>
    <t>EKQ.300.75.1000</t>
  </si>
  <si>
    <t>EKQ.300.75.1250</t>
  </si>
  <si>
    <t>EKQ.300.75.1500</t>
  </si>
  <si>
    <t>EKQ.300.75.1750</t>
  </si>
  <si>
    <t>EKQ.300.75.2000</t>
  </si>
  <si>
    <t>EKQ.300.75.2250</t>
  </si>
  <si>
    <t>EKQ.300.75.2500</t>
  </si>
  <si>
    <t>EKQ.300.75.2750</t>
  </si>
  <si>
    <t>EKQ.300.75.3000</t>
  </si>
  <si>
    <t>EKQ.380.75.800</t>
  </si>
  <si>
    <t>EKQ.380.75.1000</t>
  </si>
  <si>
    <t>EKQ.380.75.1250</t>
  </si>
  <si>
    <t>EKQ.380.75.1500</t>
  </si>
  <si>
    <t>EKQ.380.75.1750</t>
  </si>
  <si>
    <t>EKQ.380.75.2000</t>
  </si>
  <si>
    <t>EKQ.380.75.2250</t>
  </si>
  <si>
    <t>EKQ.380.75.2500</t>
  </si>
  <si>
    <t>EKQ.380.75.2750</t>
  </si>
  <si>
    <t>EKQ.380.75.3000</t>
  </si>
  <si>
    <t>90/70/20</t>
  </si>
  <si>
    <t>Теплоотдача при скорости вентилятора</t>
  </si>
  <si>
    <t>Скорость вентилятора</t>
  </si>
  <si>
    <t>ВНИМАНИЕ! В паспортах и каталогах указана мощность при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</si>
</sst>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vertAlign val="subscript"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vertAlign val="sub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7" xfId="0" applyBorder="1"/>
    <xf numFmtId="2" fontId="0" fillId="0" borderId="0" xfId="0" applyNumberFormat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36" xfId="0" applyFill="1" applyBorder="1" applyAlignment="1">
      <alignment horizontal="center"/>
    </xf>
    <xf numFmtId="9" fontId="0" fillId="0" borderId="0" xfId="0" applyNumberFormat="1"/>
    <xf numFmtId="9" fontId="9" fillId="2" borderId="1" xfId="0" applyNumberFormat="1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2" fontId="0" fillId="3" borderId="0" xfId="0" applyNumberFormat="1" applyFill="1"/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workbookViewId="0">
      <selection activeCell="W18" sqref="W18"/>
    </sheetView>
  </sheetViews>
  <sheetFormatPr defaultRowHeight="15" x14ac:dyDescent="0.25"/>
  <cols>
    <col min="1" max="1" width="11.5703125" customWidth="1"/>
    <col min="2" max="2" width="10" customWidth="1"/>
    <col min="3" max="3" width="7.5703125" customWidth="1"/>
    <col min="4" max="16" width="7.5703125" bestFit="1" customWidth="1"/>
    <col min="17" max="17" width="9.5703125" customWidth="1"/>
    <col min="18" max="19" width="7.5703125" bestFit="1" customWidth="1"/>
    <col min="20" max="20" width="16.42578125" bestFit="1" customWidth="1"/>
    <col min="22" max="22" width="10.28515625" bestFit="1" customWidth="1"/>
  </cols>
  <sheetData>
    <row r="1" spans="1:20" x14ac:dyDescent="0.25">
      <c r="B1" s="14" t="s">
        <v>316</v>
      </c>
      <c r="C1" s="15" t="s">
        <v>317</v>
      </c>
      <c r="D1" s="16" t="s">
        <v>318</v>
      </c>
      <c r="E1" s="14" t="s">
        <v>319</v>
      </c>
      <c r="F1" s="51" t="s">
        <v>320</v>
      </c>
      <c r="G1" s="53" t="s">
        <v>321</v>
      </c>
      <c r="H1" s="55" t="s">
        <v>322</v>
      </c>
      <c r="I1" s="57" t="s">
        <v>323</v>
      </c>
      <c r="J1" s="62" t="s">
        <v>324</v>
      </c>
      <c r="K1" s="64" t="s">
        <v>325</v>
      </c>
    </row>
    <row r="2" spans="1:20" ht="15.75" thickBot="1" x14ac:dyDescent="0.3">
      <c r="B2" s="17" t="s">
        <v>326</v>
      </c>
      <c r="C2" s="18" t="s">
        <v>326</v>
      </c>
      <c r="D2" s="19" t="s">
        <v>326</v>
      </c>
      <c r="E2" s="17" t="s">
        <v>327</v>
      </c>
      <c r="F2" s="52"/>
      <c r="G2" s="54"/>
      <c r="H2" s="56"/>
      <c r="I2" s="58"/>
      <c r="J2" s="63"/>
      <c r="K2" s="65"/>
    </row>
    <row r="3" spans="1:20" ht="13.5" customHeight="1" thickBot="1" x14ac:dyDescent="0.3">
      <c r="B3" s="45">
        <v>20</v>
      </c>
      <c r="C3" s="46">
        <v>100</v>
      </c>
      <c r="D3" s="47">
        <v>80</v>
      </c>
      <c r="E3" s="20">
        <f>(D3-$B$3)/(C3-$B$3)</f>
        <v>0.75</v>
      </c>
      <c r="F3" s="21" t="str">
        <f>IF(E3&gt;=0.7,"AR","LN")</f>
        <v>AR</v>
      </c>
      <c r="G3" s="22">
        <f>((C3+D3)/2)-$B$3</f>
        <v>70</v>
      </c>
      <c r="H3" s="23">
        <f>((C3-D3)/LN((C3-$B$3)/(D3-$B$3)))</f>
        <v>69.521189935644159</v>
      </c>
      <c r="I3" s="48" t="s">
        <v>328</v>
      </c>
      <c r="J3" s="24">
        <f>IF($I$3="AR",G3,H3)</f>
        <v>70</v>
      </c>
      <c r="K3" s="25">
        <f>IF($I$3="AR",((75+65)/2)-20,((75-65)/LN((75-20)/(65-20))))</f>
        <v>50</v>
      </c>
      <c r="M3" s="36" t="s">
        <v>329</v>
      </c>
      <c r="N3" s="40">
        <v>380</v>
      </c>
      <c r="O3" s="40">
        <v>120</v>
      </c>
      <c r="P3" s="37">
        <v>2500</v>
      </c>
      <c r="Q3" s="26">
        <f>IFERROR(Q4+(Q5-Q4)/(INDEX(A32:A43,MATCH(P3,A32:A43,-1))-INDEX(A12:A23,MATCH(P3,A12:A23,1)))*(P3-INDEX(A12:A23,MATCH(P3,A12:A23,1))),Q4)</f>
        <v>2438.8852292894621</v>
      </c>
      <c r="R3" t="s">
        <v>330</v>
      </c>
      <c r="T3" t="str">
        <f>M3&amp;"."&amp;N3&amp;"."&amp;O3&amp;"."&amp;P3</f>
        <v>EKN.380.120.2500</v>
      </c>
    </row>
    <row r="4" spans="1:20" ht="20.25" hidden="1" customHeight="1" x14ac:dyDescent="0.25">
      <c r="Q4" s="26">
        <f>VLOOKUP(T5,Лист1!B2:G193,6,FALSE)</f>
        <v>2326.4716816468617</v>
      </c>
      <c r="T4" t="str">
        <f>M3&amp;"."&amp;N3&amp;"."&amp;O3&amp;"."&amp;INDEX(A32:A43,MATCH(P3,A32:A43,-1))</f>
        <v>EKN.380.120.2600</v>
      </c>
    </row>
    <row r="5" spans="1:20" ht="21.75" hidden="1" customHeight="1" x14ac:dyDescent="0.25">
      <c r="Q5" s="26">
        <f>VLOOKUP(T4,Лист1!B2:G193,6,FALSE)</f>
        <v>2551.2987769320625</v>
      </c>
      <c r="T5" t="str">
        <f>M3&amp;"."&amp;N3&amp;"."&amp;O3&amp;"."&amp;INDEX(A12:A23,MATCH(P3,A12:A23,1))</f>
        <v>EKN.380.120.2400</v>
      </c>
    </row>
    <row r="7" spans="1:20" ht="15.75" thickBot="1" x14ac:dyDescent="0.3"/>
    <row r="8" spans="1:20" x14ac:dyDescent="0.25">
      <c r="D8" s="66" t="s">
        <v>2</v>
      </c>
      <c r="E8" s="67"/>
      <c r="F8" s="67"/>
      <c r="G8" s="68"/>
      <c r="H8" s="66" t="s">
        <v>2</v>
      </c>
      <c r="I8" s="67"/>
      <c r="J8" s="67"/>
      <c r="K8" s="68"/>
      <c r="L8" s="66" t="s">
        <v>2</v>
      </c>
      <c r="M8" s="67"/>
      <c r="N8" s="67"/>
      <c r="O8" s="68"/>
      <c r="P8" s="66" t="s">
        <v>2</v>
      </c>
      <c r="Q8" s="67"/>
      <c r="R8" s="67"/>
      <c r="S8" s="68"/>
    </row>
    <row r="9" spans="1:20" x14ac:dyDescent="0.25">
      <c r="D9" s="59">
        <v>190</v>
      </c>
      <c r="E9" s="60"/>
      <c r="F9" s="60"/>
      <c r="G9" s="61"/>
      <c r="H9" s="59">
        <v>240</v>
      </c>
      <c r="I9" s="60"/>
      <c r="J9" s="60"/>
      <c r="K9" s="61"/>
      <c r="L9" s="59">
        <v>300</v>
      </c>
      <c r="M9" s="60"/>
      <c r="N9" s="60"/>
      <c r="O9" s="61"/>
      <c r="P9" s="59">
        <v>380</v>
      </c>
      <c r="Q9" s="60"/>
      <c r="R9" s="60"/>
      <c r="S9" s="61"/>
    </row>
    <row r="10" spans="1:20" x14ac:dyDescent="0.25">
      <c r="D10" s="59" t="s">
        <v>1</v>
      </c>
      <c r="E10" s="60"/>
      <c r="F10" s="60"/>
      <c r="G10" s="61"/>
      <c r="H10" s="59" t="s">
        <v>1</v>
      </c>
      <c r="I10" s="60"/>
      <c r="J10" s="60"/>
      <c r="K10" s="61"/>
      <c r="L10" s="59" t="s">
        <v>1</v>
      </c>
      <c r="M10" s="60"/>
      <c r="N10" s="60"/>
      <c r="O10" s="61"/>
      <c r="P10" s="59" t="s">
        <v>1</v>
      </c>
      <c r="Q10" s="60"/>
      <c r="R10" s="60"/>
      <c r="S10" s="61"/>
    </row>
    <row r="11" spans="1:20" ht="15.75" thickBot="1" x14ac:dyDescent="0.3">
      <c r="A11" t="s">
        <v>0</v>
      </c>
      <c r="D11" s="11">
        <v>90</v>
      </c>
      <c r="E11" s="12">
        <v>120</v>
      </c>
      <c r="F11" s="12">
        <v>150</v>
      </c>
      <c r="G11" s="13">
        <v>200</v>
      </c>
      <c r="H11" s="11">
        <v>90</v>
      </c>
      <c r="I11" s="12">
        <v>120</v>
      </c>
      <c r="J11" s="12">
        <v>150</v>
      </c>
      <c r="K11" s="13">
        <v>200</v>
      </c>
      <c r="L11" s="11">
        <v>90</v>
      </c>
      <c r="M11" s="12">
        <v>120</v>
      </c>
      <c r="N11" s="12">
        <v>150</v>
      </c>
      <c r="O11" s="13">
        <v>200</v>
      </c>
      <c r="P11" s="11">
        <v>90</v>
      </c>
      <c r="Q11" s="12">
        <v>120</v>
      </c>
      <c r="R11" s="12">
        <v>150</v>
      </c>
      <c r="S11" s="13">
        <v>200</v>
      </c>
    </row>
    <row r="12" spans="1:20" x14ac:dyDescent="0.25">
      <c r="A12" s="1">
        <v>800</v>
      </c>
      <c r="C12" s="1">
        <v>800</v>
      </c>
      <c r="D12" s="27">
        <f>VLOOKUP("EKN."&amp;$D$9&amp;"."&amp;D$11&amp;"."&amp;$A12,Лист1!$B$2:$G$193,6)</f>
        <v>223.60520889778135</v>
      </c>
      <c r="E12" s="29">
        <f>VLOOKUP("EKN."&amp;$D$9&amp;"."&amp;E$11&amp;"."&amp;$A12,Лист1!$B$2:$G$193,6)</f>
        <v>285.92141465617942</v>
      </c>
      <c r="F12" s="29">
        <f>VLOOKUP("EKN."&amp;$D$9&amp;"."&amp;F$11&amp;"."&amp;$A12,Лист1!$B$2:$G$193,6)</f>
        <v>375.11912093780808</v>
      </c>
      <c r="G12" s="30">
        <f>VLOOKUP("EKN."&amp;$D$9&amp;"."&amp;G$11&amp;"."&amp;$A12,Лист1!$B$2:$G$193,6)</f>
        <v>412.99759894781477</v>
      </c>
      <c r="H12" s="27">
        <f>VLOOKUP("EKN."&amp;$H$9&amp;"."&amp;H$11&amp;"."&amp;$A12,Лист1!$B$2:$G$193,6)</f>
        <v>274.92443716940329</v>
      </c>
      <c r="I12" s="29">
        <f>VLOOKUP("EKN."&amp;$H$9&amp;"."&amp;I$11&amp;"."&amp;$A12,Лист1!$B$2:$G$193,6)</f>
        <v>323.79989266618611</v>
      </c>
      <c r="J12" s="29">
        <f>VLOOKUP("EKN."&amp;$H$9&amp;"."&amp;J$11&amp;"."&amp;$A12,Лист1!$B$2:$G$193,6)</f>
        <v>520.52360104073693</v>
      </c>
      <c r="K12" s="30">
        <f>VLOOKUP("EKN."&amp;$H$9&amp;"."&amp;K$11&amp;"."&amp;$A12,Лист1!$B$2:$G$193,6)</f>
        <v>547.40510156396749</v>
      </c>
      <c r="L12" s="27">
        <f>VLOOKUP("EKN."&amp;$L$9&amp;"."&amp;H$11&amp;"."&amp;$A12,Лист1!$B$2:$G$193,6)</f>
        <v>355.56893873909496</v>
      </c>
      <c r="M12" s="29">
        <f>VLOOKUP("EKN."&amp;$L$9&amp;"."&amp;I$11&amp;"."&amp;$A12,Лист1!$B$2:$G$193,6)</f>
        <v>438.65721308362572</v>
      </c>
      <c r="N12" s="29">
        <f>VLOOKUP("EKN."&amp;$L$9&amp;"."&amp;J$11&amp;"."&amp;$A12,Лист1!$B$2:$G$193,6)</f>
        <v>653.70921726947006</v>
      </c>
      <c r="O12" s="30">
        <f>VLOOKUP("EKN."&amp;$L$9&amp;"."&amp;K$11&amp;"."&amp;$A12,Лист1!$B$2:$G$193,6)</f>
        <v>727.02240051464423</v>
      </c>
      <c r="P12" s="27">
        <f>VLOOKUP("EKN."&amp;$P$9&amp;"."&amp;L$11&amp;"."&amp;$A12,Лист1!$B$2:$G$193,6)</f>
        <v>460.65116805717798</v>
      </c>
      <c r="Q12" s="29">
        <f>VLOOKUP("EKN."&amp;$P$9&amp;"."&amp;M$11&amp;"."&amp;$A12,Лист1!$B$2:$G$193,6)</f>
        <v>548.62698795138704</v>
      </c>
      <c r="R12" s="29">
        <f>VLOOKUP("EKN."&amp;$P$9&amp;"."&amp;N$11&amp;"."&amp;$A12,Лист1!$B$2:$G$193,6)</f>
        <v>795.44803821014023</v>
      </c>
      <c r="S12" s="30">
        <f>VLOOKUP("EKN."&amp;$P$9&amp;"."&amp;O$11&amp;"."&amp;$A12,Лист1!$B$2:$G$193,6)</f>
        <v>1003.1687240714672</v>
      </c>
    </row>
    <row r="13" spans="1:20" x14ac:dyDescent="0.25">
      <c r="A13" s="1">
        <v>1000</v>
      </c>
      <c r="C13" s="1">
        <v>1000</v>
      </c>
      <c r="D13" s="31">
        <f>VLOOKUP("EKN."&amp;$D$9&amp;"."&amp;D$11&amp;"."&amp;$A13,Лист1!$B$2:$G$193,6)</f>
        <v>317.69046072908827</v>
      </c>
      <c r="E13" s="28">
        <f>VLOOKUP("EKN."&amp;$D$9&amp;"."&amp;E$11&amp;"."&amp;$A13,Лист1!$B$2:$G$193,6)</f>
        <v>402.00062146103863</v>
      </c>
      <c r="F13" s="28">
        <f>VLOOKUP("EKN."&amp;$D$9&amp;"."&amp;F$11&amp;"."&amp;$A13,Лист1!$B$2:$G$193,6)</f>
        <v>511.97039632879995</v>
      </c>
      <c r="G13" s="32">
        <f>VLOOKUP("EKN."&amp;$D$9&amp;"."&amp;G$11&amp;"."&amp;$A13,Лист1!$B$2:$G$193,6)</f>
        <v>568.17717015010021</v>
      </c>
      <c r="H13" s="31">
        <f>VLOOKUP("EKN."&amp;$H$9&amp;"."&amp;H$11&amp;"."&amp;$A13,Лист1!$B$2:$G$193,6)</f>
        <v>381.22855287490592</v>
      </c>
      <c r="I13" s="28">
        <f>VLOOKUP("EKN."&amp;$H$9&amp;"."&amp;I$11&amp;"."&amp;$A13,Лист1!$B$2:$G$193,6)</f>
        <v>454.54173612008015</v>
      </c>
      <c r="J13" s="28">
        <f>VLOOKUP("EKN."&amp;$H$9&amp;"."&amp;J$11&amp;"."&amp;$A13,Лист1!$B$2:$G$193,6)</f>
        <v>711.13787747818992</v>
      </c>
      <c r="K13" s="32">
        <f>VLOOKUP("EKN."&amp;$H$9&amp;"."&amp;K$11&amp;"."&amp;$A13,Лист1!$B$2:$G$193,6)</f>
        <v>752.68201465045524</v>
      </c>
      <c r="L13" s="31">
        <f>VLOOKUP("EKN."&amp;$L$9&amp;"."&amp;H$11&amp;"."&amp;$A13,Лист1!$B$2:$G$193,6)</f>
        <v>494.86398690492592</v>
      </c>
      <c r="M13" s="28">
        <f>VLOOKUP("EKN."&amp;$L$9&amp;"."&amp;I$11&amp;"."&amp;$A13,Лист1!$B$2:$G$193,6)</f>
        <v>617.05262564688292</v>
      </c>
      <c r="N13" s="28">
        <f>VLOOKUP("EKN."&amp;$L$9&amp;"."&amp;J$11&amp;"."&amp;$A13,Лист1!$B$2:$G$193,6)</f>
        <v>895.64272197854496</v>
      </c>
      <c r="O13" s="32">
        <f>VLOOKUP("EKN."&amp;$L$9&amp;"."&amp;K$11&amp;"."&amp;$A13,Лист1!$B$2:$G$193,6)</f>
        <v>1000.724951296628</v>
      </c>
      <c r="P13" s="31">
        <f>VLOOKUP("EKN."&amp;$P$9&amp;"."&amp;L$11&amp;"."&amp;$A13,Лист1!$B$2:$G$193,6)</f>
        <v>645.15601255753313</v>
      </c>
      <c r="Q13" s="28">
        <f>VLOOKUP("EKN."&amp;$P$9&amp;"."&amp;M$11&amp;"."&amp;$A13,Лист1!$B$2:$G$193,6)</f>
        <v>773.45408323658796</v>
      </c>
      <c r="R13" s="28">
        <f>VLOOKUP("EKN."&amp;$P$9&amp;"."&amp;N$11&amp;"."&amp;$A13,Лист1!$B$2:$G$193,6)</f>
        <v>1091.1445439656761</v>
      </c>
      <c r="S13" s="32">
        <f>VLOOKUP("EKN."&amp;$P$9&amp;"."&amp;O$11&amp;"."&amp;$A13,Лист1!$B$2:$G$193,6)</f>
        <v>1381.953504171534</v>
      </c>
    </row>
    <row r="14" spans="1:20" x14ac:dyDescent="0.25">
      <c r="A14" s="1">
        <v>1200</v>
      </c>
      <c r="C14" s="1">
        <v>1200</v>
      </c>
      <c r="D14" s="31">
        <f>VLOOKUP("EKN."&amp;$D$9&amp;"."&amp;D$11&amp;"."&amp;$A14,Лист1!$B$2:$G$193,6)</f>
        <v>411.77571256039516</v>
      </c>
      <c r="E14" s="28">
        <f>VLOOKUP("EKN."&amp;$D$9&amp;"."&amp;E$11&amp;"."&amp;$A14,Лист1!$B$2:$G$193,6)</f>
        <v>518.07982826589773</v>
      </c>
      <c r="F14" s="28">
        <f>VLOOKUP("EKN."&amp;$D$9&amp;"."&amp;F$11&amp;"."&amp;$A14,Лист1!$B$2:$G$193,6)</f>
        <v>629.27148952107871</v>
      </c>
      <c r="G14" s="32">
        <f>VLOOKUP("EKN."&amp;$D$9&amp;"."&amp;G$11&amp;"."&amp;$A14,Лист1!$B$2:$G$193,6)</f>
        <v>722.13485496496605</v>
      </c>
      <c r="H14" s="31">
        <f>VLOOKUP("EKN."&amp;$H$9&amp;"."&amp;H$11&amp;"."&amp;$A14,Лист1!$B$2:$G$193,6)</f>
        <v>469.20437276911497</v>
      </c>
      <c r="I14" s="28">
        <f>VLOOKUP("EKN."&amp;$H$9&amp;"."&amp;I$11&amp;"."&amp;$A14,Лист1!$B$2:$G$193,6)</f>
        <v>584.06169318655452</v>
      </c>
      <c r="J14" s="28">
        <f>VLOOKUP("EKN."&amp;$H$9&amp;"."&amp;J$11&amp;"."&amp;$A14,Лист1!$B$2:$G$193,6)</f>
        <v>883.42385810434928</v>
      </c>
      <c r="K14" s="32">
        <f>VLOOKUP("EKN."&amp;$H$9&amp;"."&amp;K$11&amp;"."&amp;$A14,Лист1!$B$2:$G$193,6)</f>
        <v>933.52119998855164</v>
      </c>
      <c r="L14" s="31">
        <f>VLOOKUP("EKN."&amp;$L$9&amp;"."&amp;H$11&amp;"."&amp;$A14,Лист1!$B$2:$G$193,6)</f>
        <v>615.83073925946337</v>
      </c>
      <c r="M14" s="28">
        <f>VLOOKUP("EKN."&amp;$L$9&amp;"."&amp;I$11&amp;"."&amp;$A14,Лист1!$B$2:$G$193,6)</f>
        <v>795.44803821014023</v>
      </c>
      <c r="N14" s="28">
        <f>VLOOKUP("EKN."&amp;$L$9&amp;"."&amp;J$11&amp;"."&amp;$A14,Лист1!$B$2:$G$193,6)</f>
        <v>1118.0260444889068</v>
      </c>
      <c r="O14" s="32">
        <f>VLOOKUP("EKN."&amp;$L$9&amp;"."&amp;K$11&amp;"."&amp;$A14,Лист1!$B$2:$G$193,6)</f>
        <v>1274.4275020786117</v>
      </c>
      <c r="P14" s="31">
        <f>VLOOKUP("EKN."&amp;$P$9&amp;"."&amp;L$11&amp;"."&amp;$A14,Лист1!$B$2:$G$193,6)</f>
        <v>810.11067485917511</v>
      </c>
      <c r="Q14" s="28">
        <f>VLOOKUP("EKN."&amp;$P$9&amp;"."&amp;M$11&amp;"."&amp;$A14,Лист1!$B$2:$G$193,6)</f>
        <v>997.05929213436934</v>
      </c>
      <c r="R14" s="28">
        <f>VLOOKUP("EKN."&amp;$P$9&amp;"."&amp;N$11&amp;"."&amp;$A14,Лист1!$B$2:$G$193,6)</f>
        <v>1367.2908675224992</v>
      </c>
      <c r="S14" s="32">
        <f>VLOOKUP("EKN."&amp;$P$9&amp;"."&amp;O$11&amp;"."&amp;$A14,Лист1!$B$2:$G$193,6)</f>
        <v>1760.7382842716006</v>
      </c>
    </row>
    <row r="15" spans="1:20" x14ac:dyDescent="0.25">
      <c r="A15" s="1">
        <v>1400</v>
      </c>
      <c r="C15" s="1">
        <v>1400</v>
      </c>
      <c r="D15" s="31">
        <f>VLOOKUP("EKN."&amp;$D$9&amp;"."&amp;D$11&amp;"."&amp;$A15,Лист1!$B$2:$G$193,6)</f>
        <v>505.86096439170205</v>
      </c>
      <c r="E15" s="28">
        <f>VLOOKUP("EKN."&amp;$D$9&amp;"."&amp;E$11&amp;"."&amp;$A15,Лист1!$B$2:$G$193,6)</f>
        <v>634.159035070757</v>
      </c>
      <c r="F15" s="28">
        <f>VLOOKUP("EKN."&amp;$D$9&amp;"."&amp;F$11&amp;"."&amp;$A15,Лист1!$B$2:$G$193,6)</f>
        <v>764.90087852465092</v>
      </c>
      <c r="G15" s="32">
        <f>VLOOKUP("EKN."&amp;$D$9&amp;"."&amp;G$11&amp;"."&amp;$A15,Лист1!$B$2:$G$193,6)</f>
        <v>876.0925397798319</v>
      </c>
      <c r="H15" s="31">
        <f>VLOOKUP("EKN."&amp;$H$9&amp;"."&amp;H$11&amp;"."&amp;$A15,Лист1!$B$2:$G$193,6)</f>
        <v>575.50848847461759</v>
      </c>
      <c r="I15" s="28">
        <f>VLOOKUP("EKN."&amp;$H$9&amp;"."&amp;I$11&amp;"."&amp;$A15,Лист1!$B$2:$G$193,6)</f>
        <v>714.80353664044856</v>
      </c>
      <c r="J15" s="28">
        <f>VLOOKUP("EKN."&amp;$H$9&amp;"."&amp;J$11&amp;"."&amp;$A15,Лист1!$B$2:$G$193,6)</f>
        <v>1074.0381345418023</v>
      </c>
      <c r="K15" s="32">
        <f>VLOOKUP("EKN."&amp;$H$9&amp;"."&amp;K$11&amp;"."&amp;$A15,Лист1!$B$2:$G$193,6)</f>
        <v>1164.4577272108504</v>
      </c>
      <c r="L15" s="31">
        <f>VLOOKUP("EKN."&amp;$L$9&amp;"."&amp;H$11&amp;"."&amp;$A15,Лист1!$B$2:$G$193,6)</f>
        <v>756.34767381271399</v>
      </c>
      <c r="M15" s="28">
        <f>VLOOKUP("EKN."&amp;$L$9&amp;"."&amp;I$11&amp;"."&amp;$A15,Лист1!$B$2:$G$193,6)</f>
        <v>975.06533716081708</v>
      </c>
      <c r="N15" s="28">
        <f>VLOOKUP("EKN."&amp;$L$9&amp;"."&amp;J$11&amp;"."&amp;$A15,Лист1!$B$2:$G$193,6)</f>
        <v>1361.1814355854012</v>
      </c>
      <c r="O15" s="32">
        <f>VLOOKUP("EKN."&amp;$L$9&amp;"."&amp;K$11&amp;"."&amp;$A15,Лист1!$B$2:$G$193,6)</f>
        <v>1548.1300528605955</v>
      </c>
      <c r="P15" s="31">
        <f>VLOOKUP("EKN."&amp;$P$9&amp;"."&amp;L$11&amp;"."&amp;$A15,Лист1!$B$2:$G$193,6)</f>
        <v>994.61551935953014</v>
      </c>
      <c r="Q15" s="28">
        <f>VLOOKUP("EKN."&amp;$P$9&amp;"."&amp;M$11&amp;"."&amp;$A15,Лист1!$B$2:$G$193,6)</f>
        <v>1221.8863874195702</v>
      </c>
      <c r="R15" s="28">
        <f>VLOOKUP("EKN."&amp;$P$9&amp;"."&amp;N$11&amp;"."&amp;$A15,Лист1!$B$2:$G$193,6)</f>
        <v>1662.9873732780352</v>
      </c>
      <c r="S15" s="32">
        <f>VLOOKUP("EKN."&amp;$P$9&amp;"."&amp;O$11&amp;"."&amp;$A15,Лист1!$B$2:$G$193,6)</f>
        <v>2139.5230643716673</v>
      </c>
    </row>
    <row r="16" spans="1:20" x14ac:dyDescent="0.25">
      <c r="A16" s="1">
        <v>1600</v>
      </c>
      <c r="C16" s="1">
        <v>1600</v>
      </c>
      <c r="D16" s="31">
        <f>VLOOKUP("EKN."&amp;$D$9&amp;"."&amp;D$11&amp;"."&amp;$A16,Лист1!$B$2:$G$193,6)</f>
        <v>599.94621622300895</v>
      </c>
      <c r="E16" s="28">
        <f>VLOOKUP("EKN."&amp;$D$9&amp;"."&amp;E$11&amp;"."&amp;$A16,Лист1!$B$2:$G$193,6)</f>
        <v>751.4601282630357</v>
      </c>
      <c r="F16" s="28">
        <f>VLOOKUP("EKN."&amp;$D$9&amp;"."&amp;F$11&amp;"."&amp;$A16,Лист1!$B$2:$G$193,6)</f>
        <v>901.75215391564279</v>
      </c>
      <c r="G16" s="32">
        <f>VLOOKUP("EKN."&amp;$D$9&amp;"."&amp;G$11&amp;"."&amp;$A16,Лист1!$B$2:$G$193,6)</f>
        <v>1030.0502245946977</v>
      </c>
      <c r="H16" s="31">
        <f>VLOOKUP("EKN."&amp;$H$9&amp;"."&amp;H$11&amp;"."&amp;$A16,Лист1!$B$2:$G$193,6)</f>
        <v>683.03449056753971</v>
      </c>
      <c r="I16" s="28">
        <f>VLOOKUP("EKN."&amp;$H$9&amp;"."&amp;I$11&amp;"."&amp;$A16,Лист1!$B$2:$G$193,6)</f>
        <v>845.54538009434259</v>
      </c>
      <c r="J16" s="28">
        <f>VLOOKUP("EKN."&amp;$H$9&amp;"."&amp;J$11&amp;"."&amp;$A16,Лист1!$B$2:$G$193,6)</f>
        <v>1265.8742973666747</v>
      </c>
      <c r="K16" s="32">
        <f>VLOOKUP("EKN."&amp;$H$9&amp;"."&amp;K$11&amp;"."&amp;$A16,Лист1!$B$2:$G$193,6)</f>
        <v>1369.7346402973383</v>
      </c>
      <c r="L16" s="31">
        <f>VLOOKUP("EKN."&amp;$L$9&amp;"."&amp;H$11&amp;"."&amp;$A16,Лист1!$B$2:$G$193,6)</f>
        <v>895.64272197854496</v>
      </c>
      <c r="M16" s="28">
        <f>VLOOKUP("EKN."&amp;$L$9&amp;"."&amp;I$11&amp;"."&amp;$A16,Лист1!$B$2:$G$193,6)</f>
        <v>1153.4607497240743</v>
      </c>
      <c r="N16" s="28">
        <f>VLOOKUP("EKN."&amp;$L$9&amp;"."&amp;J$11&amp;"."&amp;$A16,Лист1!$B$2:$G$193,6)</f>
        <v>1603.1149402944761</v>
      </c>
      <c r="O16" s="32">
        <f>VLOOKUP("EKN."&amp;$L$9&amp;"."&amp;K$11&amp;"."&amp;$A16,Лист1!$B$2:$G$193,6)</f>
        <v>1821.8326036425792</v>
      </c>
      <c r="P16" s="31">
        <f>VLOOKUP("EKN."&amp;$P$9&amp;"."&amp;L$11&amp;"."&amp;$A16,Лист1!$B$2:$G$193,6)</f>
        <v>1179.1203638598852</v>
      </c>
      <c r="Q16" s="28">
        <f>VLOOKUP("EKN."&amp;$P$9&amp;"."&amp;M$11&amp;"."&amp;$A16,Лист1!$B$2:$G$193,6)</f>
        <v>1446.7134827047712</v>
      </c>
      <c r="R16" s="28">
        <f>VLOOKUP("EKN."&amp;$P$9&amp;"."&amp;N$11&amp;"."&amp;$A16,Лист1!$B$2:$G$193,6)</f>
        <v>1958.683879033571</v>
      </c>
      <c r="S16" s="32">
        <f>VLOOKUP("EKN."&amp;$P$9&amp;"."&amp;O$11&amp;"."&amp;$A16,Лист1!$B$2:$G$193,6)</f>
        <v>2518.3078444717344</v>
      </c>
    </row>
    <row r="17" spans="1:19" x14ac:dyDescent="0.25">
      <c r="A17" s="1">
        <v>1800</v>
      </c>
      <c r="C17" s="1">
        <v>1800</v>
      </c>
      <c r="D17" s="31">
        <f>VLOOKUP("EKN."&amp;$D$9&amp;"."&amp;D$11&amp;"."&amp;$A17,Лист1!$B$2:$G$193,6)</f>
        <v>694.03146805431584</v>
      </c>
      <c r="E17" s="28">
        <f>VLOOKUP("EKN."&amp;$D$9&amp;"."&amp;E$11&amp;"."&amp;$A17,Лист1!$B$2:$G$193,6)</f>
        <v>867.53933506789485</v>
      </c>
      <c r="F17" s="28">
        <f>VLOOKUP("EKN."&amp;$D$9&amp;"."&amp;F$11&amp;"."&amp;$A17,Лист1!$B$2:$G$193,6)</f>
        <v>1037.3815429192152</v>
      </c>
      <c r="G17" s="32">
        <f>VLOOKUP("EKN."&amp;$D$9&amp;"."&amp;G$11&amp;"."&amp;$A17,Лист1!$B$2:$G$193,6)</f>
        <v>1184.0079094095636</v>
      </c>
      <c r="H17" s="31">
        <f>VLOOKUP("EKN."&amp;$H$9&amp;"."&amp;H$11&amp;"."&amp;$A17,Лист1!$B$2:$G$193,6)</f>
        <v>789.33860627304239</v>
      </c>
      <c r="I17" s="28">
        <f>VLOOKUP("EKN."&amp;$H$9&amp;"."&amp;I$11&amp;"."&amp;$A17,Лист1!$B$2:$G$193,6)</f>
        <v>976.28722354823662</v>
      </c>
      <c r="J17" s="28">
        <f>VLOOKUP("EKN."&amp;$H$9&amp;"."&amp;J$11&amp;"."&amp;$A17,Лист1!$B$2:$G$193,6)</f>
        <v>1456.4885738041278</v>
      </c>
      <c r="K17" s="32">
        <f>VLOOKUP("EKN."&amp;$H$9&amp;"."&amp;K$11&amp;"."&amp;$A17,Лист1!$B$2:$G$193,6)</f>
        <v>1576.2334397712457</v>
      </c>
      <c r="L17" s="31">
        <f>VLOOKUP("EKN."&amp;$L$9&amp;"."&amp;H$11&amp;"."&amp;$A17,Лист1!$B$2:$G$193,6)</f>
        <v>1036.1596565317955</v>
      </c>
      <c r="M17" s="28">
        <f>VLOOKUP("EKN."&amp;$L$9&amp;"."&amp;I$11&amp;"."&amp;$A17,Лист1!$B$2:$G$193,6)</f>
        <v>1331.8561622873315</v>
      </c>
      <c r="N17" s="28">
        <f>VLOOKUP("EKN."&amp;$L$9&amp;"."&amp;J$11&amp;"."&amp;$A17,Лист1!$B$2:$G$193,6)</f>
        <v>1845.048445003551</v>
      </c>
      <c r="O17" s="32">
        <f>VLOOKUP("EKN."&amp;$L$9&amp;"."&amp;K$11&amp;"."&amp;$A17,Лист1!$B$2:$G$193,6)</f>
        <v>2095.5351544245627</v>
      </c>
      <c r="P17" s="31">
        <f>VLOOKUP("EKN."&amp;$P$9&amp;"."&amp;L$11&amp;"."&amp;$A17,Лист1!$B$2:$G$193,6)</f>
        <v>1363.6252083602403</v>
      </c>
      <c r="Q17" s="28">
        <f>VLOOKUP("EKN."&amp;$P$9&amp;"."&amp;M$11&amp;"."&amp;$A17,Лист1!$B$2:$G$193,6)</f>
        <v>1671.540577989972</v>
      </c>
      <c r="R17" s="28">
        <f>VLOOKUP("EKN."&amp;$P$9&amp;"."&amp;N$11&amp;"."&amp;$A17,Лист1!$B$2:$G$193,6)</f>
        <v>2254.3803847891072</v>
      </c>
      <c r="S17" s="32">
        <f>VLOOKUP("EKN."&amp;$P$9&amp;"."&amp;O$11&amp;"."&amp;$A17,Лист1!$B$2:$G$193,6)</f>
        <v>2897.092624571801</v>
      </c>
    </row>
    <row r="18" spans="1:19" x14ac:dyDescent="0.25">
      <c r="A18" s="1">
        <v>2000</v>
      </c>
      <c r="C18" s="1">
        <v>2000</v>
      </c>
      <c r="D18" s="31">
        <f>VLOOKUP("EKN."&amp;$D$9&amp;"."&amp;D$11&amp;"."&amp;$A18,Лист1!$B$2:$G$193,6)</f>
        <v>788.11671988562284</v>
      </c>
      <c r="E18" s="28">
        <f>VLOOKUP("EKN."&amp;$D$9&amp;"."&amp;E$11&amp;"."&amp;$A18,Лист1!$B$2:$G$193,6)</f>
        <v>964.06835967404095</v>
      </c>
      <c r="F18" s="28">
        <f>VLOOKUP("EKN."&amp;$D$9&amp;"."&amp;F$11&amp;"."&amp;$A18,Лист1!$B$2:$G$193,6)</f>
        <v>1174.232818310207</v>
      </c>
      <c r="G18" s="32">
        <f>VLOOKUP("EKN."&amp;$D$9&amp;"."&amp;G$11&amp;"."&amp;$A18,Лист1!$B$2:$G$193,6)</f>
        <v>1318.4154120257163</v>
      </c>
      <c r="H18" s="31">
        <f>VLOOKUP("EKN."&amp;$H$9&amp;"."&amp;H$11&amp;"."&amp;$A18,Лист1!$B$2:$G$193,6)</f>
        <v>896.8646083659645</v>
      </c>
      <c r="I18" s="28">
        <f>VLOOKUP("EKN."&amp;$H$9&amp;"."&amp;I$11&amp;"."&amp;$A18,Лист1!$B$2:$G$193,6)</f>
        <v>1087.4788848034175</v>
      </c>
      <c r="J18" s="28">
        <f>VLOOKUP("EKN."&amp;$H$9&amp;"."&amp;J$11&amp;"."&amp;$A18,Лист1!$B$2:$G$193,6)</f>
        <v>1648.3247366290002</v>
      </c>
      <c r="K18" s="32">
        <f>VLOOKUP("EKN."&amp;$H$9&amp;"."&amp;K$11&amp;"."&amp;$A18,Лист1!$B$2:$G$193,6)</f>
        <v>1761.9601706590204</v>
      </c>
      <c r="L18" s="31">
        <f>VLOOKUP("EKN."&amp;$L$9&amp;"."&amp;H$11&amp;"."&amp;$A18,Лист1!$B$2:$G$193,6)</f>
        <v>1176.6765910850461</v>
      </c>
      <c r="M18" s="28">
        <f>VLOOKUP("EKN."&amp;$L$9&amp;"."&amp;I$11&amp;"."&amp;$A18,Лист1!$B$2:$G$193,6)</f>
        <v>1491.9232790392953</v>
      </c>
      <c r="N18" s="28">
        <f>VLOOKUP("EKN."&amp;$L$9&amp;"."&amp;J$11&amp;"."&amp;$A18,Лист1!$B$2:$G$193,6)</f>
        <v>2086.9819497126259</v>
      </c>
      <c r="O18" s="32">
        <f>VLOOKUP("EKN."&amp;$L$9&amp;"."&amp;K$11&amp;"."&amp;$A18,Лист1!$B$2:$G$193,6)</f>
        <v>2348.465636620414</v>
      </c>
      <c r="P18" s="31">
        <f>VLOOKUP("EKN."&amp;$P$9&amp;"."&amp;L$11&amp;"."&amp;$A18,Лист1!$B$2:$G$193,6)</f>
        <v>1546.9081664731759</v>
      </c>
      <c r="Q18" s="28">
        <f>VLOOKUP("EKN."&amp;$P$9&amp;"."&amp;M$11&amp;"."&amp;$A18,Лист1!$B$2:$G$193,6)</f>
        <v>1876.8174910764599</v>
      </c>
      <c r="R18" s="28">
        <f>VLOOKUP("EKN."&amp;$P$9&amp;"."&amp;N$11&amp;"."&amp;$A18,Лист1!$B$2:$G$193,6)</f>
        <v>2550.076890544643</v>
      </c>
      <c r="S18" s="32">
        <f>VLOOKUP("EKN."&amp;$P$9&amp;"."&amp;O$11&amp;"."&amp;$A18,Лист1!$B$2:$G$193,6)</f>
        <v>3256.3272224731545</v>
      </c>
    </row>
    <row r="19" spans="1:19" x14ac:dyDescent="0.25">
      <c r="A19" s="1">
        <v>2200</v>
      </c>
      <c r="C19" s="1">
        <v>2200</v>
      </c>
      <c r="D19" s="31">
        <f>VLOOKUP("EKN."&amp;$D$9&amp;"."&amp;D$11&amp;"."&amp;$A19,Лист1!$B$2:$G$193,6)</f>
        <v>882.20197171692973</v>
      </c>
      <c r="E19" s="28">
        <f>VLOOKUP("EKN."&amp;$D$9&amp;"."&amp;E$11&amp;"."&amp;$A19,Лист1!$B$2:$G$193,6)</f>
        <v>1080.1475664789</v>
      </c>
      <c r="F19" s="28">
        <f>VLOOKUP("EKN."&amp;$D$9&amp;"."&amp;F$11&amp;"."&amp;$A19,Лист1!$B$2:$G$193,6)</f>
        <v>1311.0840937011988</v>
      </c>
      <c r="G19" s="32">
        <f>VLOOKUP("EKN."&amp;$D$9&amp;"."&amp;G$11&amp;"."&amp;$A19,Лист1!$B$2:$G$193,6)</f>
        <v>1472.3730968405821</v>
      </c>
      <c r="H19" s="31">
        <f>VLOOKUP("EKN."&amp;$H$9&amp;"."&amp;H$11&amp;"."&amp;$A19,Лист1!$B$2:$G$193,6)</f>
        <v>1003.1687240714672</v>
      </c>
      <c r="I19" s="28">
        <f>VLOOKUP("EKN."&amp;$H$9&amp;"."&amp;I$11&amp;"."&amp;$A19,Лист1!$B$2:$G$193,6)</f>
        <v>1218.2207282573115</v>
      </c>
      <c r="J19" s="28">
        <f>VLOOKUP("EKN."&amp;$H$9&amp;"."&amp;J$11&amp;"."&amp;$A19,Лист1!$B$2:$G$193,6)</f>
        <v>1838.9390130664533</v>
      </c>
      <c r="K19" s="32">
        <f>VLOOKUP("EKN."&amp;$H$9&amp;"."&amp;K$11&amp;"."&amp;$A19,Лист1!$B$2:$G$193,6)</f>
        <v>1968.4589701329276</v>
      </c>
      <c r="L19" s="31">
        <f>VLOOKUP("EKN."&amp;$L$9&amp;"."&amp;H$11&amp;"."&amp;$A19,Лист1!$B$2:$G$193,6)</f>
        <v>1315.9716392508772</v>
      </c>
      <c r="M19" s="28">
        <f>VLOOKUP("EKN."&amp;$L$9&amp;"."&amp;I$11&amp;"."&amp;$A19,Лист1!$B$2:$G$193,6)</f>
        <v>1670.3186916025525</v>
      </c>
      <c r="N19" s="28">
        <f>VLOOKUP("EKN."&amp;$L$9&amp;"."&amp;J$11&amp;"."&amp;$A19,Лист1!$B$2:$G$193,6)</f>
        <v>2328.9154544217008</v>
      </c>
      <c r="O19" s="32">
        <f>VLOOKUP("EKN."&amp;$L$9&amp;"."&amp;K$11&amp;"."&amp;$A19,Лист1!$B$2:$G$193,6)</f>
        <v>2622.1681874023975</v>
      </c>
      <c r="P19" s="31">
        <f>VLOOKUP("EKN."&amp;$P$9&amp;"."&amp;L$11&amp;"."&amp;$A19,Лист1!$B$2:$G$193,6)</f>
        <v>1731.4130109735311</v>
      </c>
      <c r="Q19" s="28">
        <f>VLOOKUP("EKN."&amp;$P$9&amp;"."&amp;M$11&amp;"."&amp;$A19,Лист1!$B$2:$G$193,6)</f>
        <v>2101.6445863616609</v>
      </c>
      <c r="R19" s="28">
        <f>VLOOKUP("EKN."&amp;$P$9&amp;"."&amp;N$11&amp;"."&amp;$A19,Лист1!$B$2:$G$193,6)</f>
        <v>2845.7733963001792</v>
      </c>
      <c r="S19" s="32">
        <f>VLOOKUP("EKN."&amp;$P$9&amp;"."&amp;O$11&amp;"."&amp;$A19,Лист1!$B$2:$G$193,6)</f>
        <v>3635.1120025732216</v>
      </c>
    </row>
    <row r="20" spans="1:19" x14ac:dyDescent="0.25">
      <c r="A20" s="1">
        <v>2400</v>
      </c>
      <c r="C20" s="1">
        <v>2400</v>
      </c>
      <c r="D20" s="31">
        <f>VLOOKUP("EKN."&amp;$D$9&amp;"."&amp;D$11&amp;"."&amp;$A20,Лист1!$B$2:$G$193,6)</f>
        <v>976.28722354823662</v>
      </c>
      <c r="E20" s="28">
        <f>VLOOKUP("EKN."&amp;$D$9&amp;"."&amp;E$11&amp;"."&amp;$A20,Лист1!$B$2:$G$193,6)</f>
        <v>1196.2267732837593</v>
      </c>
      <c r="F20" s="28">
        <f>VLOOKUP("EKN."&amp;$D$9&amp;"."&amp;F$11&amp;"."&amp;$A20,Лист1!$B$2:$G$193,6)</f>
        <v>1446.7134827047712</v>
      </c>
      <c r="G20" s="32">
        <f>VLOOKUP("EKN."&amp;$D$9&amp;"."&amp;G$11&amp;"."&amp;$A20,Лист1!$B$2:$G$193,6)</f>
        <v>1626.3307816554479</v>
      </c>
      <c r="H20" s="31">
        <f>VLOOKUP("EKN."&amp;$H$9&amp;"."&amp;H$11&amp;"."&amp;$A20,Лист1!$B$2:$G$193,6)</f>
        <v>1110.6947261643893</v>
      </c>
      <c r="I20" s="28">
        <f>VLOOKUP("EKN."&amp;$H$9&amp;"."&amp;I$11&amp;"."&amp;$A20,Лист1!$B$2:$G$193,6)</f>
        <v>1348.9625717112056</v>
      </c>
      <c r="J20" s="28">
        <f>VLOOKUP("EKN."&amp;$H$9&amp;"."&amp;J$11&amp;"."&amp;$A20,Лист1!$B$2:$G$193,6)</f>
        <v>2030.7751758913257</v>
      </c>
      <c r="K20" s="32">
        <f>VLOOKUP("EKN."&amp;$H$9&amp;"."&amp;K$11&amp;"."&amp;$A20,Лист1!$B$2:$G$193,6)</f>
        <v>2173.7358832194154</v>
      </c>
      <c r="L20" s="31">
        <f>VLOOKUP("EKN."&amp;$L$9&amp;"."&amp;H$11&amp;"."&amp;$A20,Лист1!$B$2:$G$193,6)</f>
        <v>1456.4885738041278</v>
      </c>
      <c r="M20" s="28">
        <f>VLOOKUP("EKN."&amp;$L$9&amp;"."&amp;I$11&amp;"."&amp;$A20,Лист1!$B$2:$G$193,6)</f>
        <v>1849.9359905532294</v>
      </c>
      <c r="N20" s="28">
        <f>VLOOKUP("EKN."&amp;$L$9&amp;"."&amp;J$11&amp;"."&amp;$A20,Лист1!$B$2:$G$193,6)</f>
        <v>2572.0708455181953</v>
      </c>
      <c r="O20" s="32">
        <f>VLOOKUP("EKN."&amp;$L$9&amp;"."&amp;K$11&amp;"."&amp;$A20,Лист1!$B$2:$G$193,6)</f>
        <v>2895.8707381843815</v>
      </c>
      <c r="P20" s="31">
        <f>VLOOKUP("EKN."&amp;$P$9&amp;"."&amp;L$11&amp;"."&amp;$A20,Лист1!$B$2:$G$193,6)</f>
        <v>1915.9178554738862</v>
      </c>
      <c r="Q20" s="28">
        <f>VLOOKUP("EKN."&amp;$P$9&amp;"."&amp;M$11&amp;"."&amp;$A20,Лист1!$B$2:$G$193,6)</f>
        <v>2326.4716816468617</v>
      </c>
      <c r="R20" s="28">
        <f>VLOOKUP("EKN."&amp;$P$9&amp;"."&amp;N$11&amp;"."&amp;$A20,Лист1!$B$2:$G$193,6)</f>
        <v>3141.469902055715</v>
      </c>
      <c r="S20" s="32">
        <f>VLOOKUP("EKN."&amp;$P$9&amp;"."&amp;O$11&amp;"."&amp;$A20,Лист1!$B$2:$G$193,6)</f>
        <v>4013.8967826732883</v>
      </c>
    </row>
    <row r="21" spans="1:19" x14ac:dyDescent="0.25">
      <c r="A21" s="1">
        <v>2600</v>
      </c>
      <c r="C21" s="1">
        <v>2600</v>
      </c>
      <c r="D21" s="31">
        <f>VLOOKUP("EKN."&amp;$D$9&amp;"."&amp;D$11&amp;"."&amp;$A21,Лист1!$B$2:$G$193,6)</f>
        <v>1070.3724753795436</v>
      </c>
      <c r="E21" s="28">
        <f>VLOOKUP("EKN."&amp;$D$9&amp;"."&amp;E$11&amp;"."&amp;$A21,Лист1!$B$2:$G$193,6)</f>
        <v>1313.5278664760381</v>
      </c>
      <c r="F21" s="28">
        <f>VLOOKUP("EKN."&amp;$D$9&amp;"."&amp;F$11&amp;"."&amp;$A21,Лист1!$B$2:$G$193,6)</f>
        <v>1583.564758095763</v>
      </c>
      <c r="G21" s="32">
        <f>VLOOKUP("EKN."&amp;$D$9&amp;"."&amp;G$11&amp;"."&amp;$A21,Лист1!$B$2:$G$193,6)</f>
        <v>1781.5103528577333</v>
      </c>
      <c r="H21" s="31">
        <f>VLOOKUP("EKN."&amp;$H$9&amp;"."&amp;H$11&amp;"."&amp;$A21,Лист1!$B$2:$G$193,6)</f>
        <v>1216.998841869892</v>
      </c>
      <c r="I21" s="28">
        <f>VLOOKUP("EKN."&amp;$H$9&amp;"."&amp;I$11&amp;"."&amp;$A21,Лист1!$B$2:$G$193,6)</f>
        <v>1479.7044151650996</v>
      </c>
      <c r="J21" s="28">
        <f>VLOOKUP("EKN."&amp;$H$9&amp;"."&amp;J$11&amp;"."&amp;$A21,Лист1!$B$2:$G$193,6)</f>
        <v>2221.3894523287786</v>
      </c>
      <c r="K21" s="32">
        <f>VLOOKUP("EKN."&amp;$H$9&amp;"."&amp;K$11&amp;"."&amp;$A21,Лист1!$B$2:$G$193,6)</f>
        <v>2379.0127963059031</v>
      </c>
      <c r="L21" s="31">
        <f>VLOOKUP("EKN."&amp;$L$9&amp;"."&amp;H$11&amp;"."&amp;$A21,Лист1!$B$2:$G$193,6)</f>
        <v>1595.7836219699586</v>
      </c>
      <c r="M21" s="28">
        <f>VLOOKUP("EKN."&amp;$L$9&amp;"."&amp;I$11&amp;"."&amp;$A21,Лист1!$B$2:$G$193,6)</f>
        <v>2028.3314031164866</v>
      </c>
      <c r="N21" s="28">
        <f>VLOOKUP("EKN."&amp;$L$9&amp;"."&amp;J$11&amp;"."&amp;$A21,Лист1!$B$2:$G$193,6)</f>
        <v>2814.0043502272702</v>
      </c>
      <c r="O21" s="32">
        <f>VLOOKUP("EKN."&amp;$L$9&amp;"."&amp;K$11&amp;"."&amp;$A21,Лист1!$B$2:$G$193,6)</f>
        <v>3169.573288966365</v>
      </c>
      <c r="P21" s="31">
        <f>VLOOKUP("EKN."&amp;$P$9&amp;"."&amp;L$11&amp;"."&amp;$A21,Лист1!$B$2:$G$193,6)</f>
        <v>2100.4226999742414</v>
      </c>
      <c r="Q21" s="28">
        <f>VLOOKUP("EKN."&amp;$P$9&amp;"."&amp;M$11&amp;"."&amp;$A21,Лист1!$B$2:$G$193,6)</f>
        <v>2551.2987769320625</v>
      </c>
      <c r="R21" s="28">
        <f>VLOOKUP("EKN."&amp;$P$9&amp;"."&amp;N$11&amp;"."&amp;$A21,Лист1!$B$2:$G$193,6)</f>
        <v>3437.1664078112512</v>
      </c>
      <c r="S21" s="32">
        <f>VLOOKUP("EKN."&amp;$P$9&amp;"."&amp;O$11&amp;"."&amp;$A21,Лист1!$B$2:$G$193,6)</f>
        <v>4392.6815627733549</v>
      </c>
    </row>
    <row r="22" spans="1:19" x14ac:dyDescent="0.25">
      <c r="A22" s="1">
        <v>2800</v>
      </c>
      <c r="C22" s="1">
        <v>2800</v>
      </c>
      <c r="D22" s="31">
        <f>VLOOKUP("EKN."&amp;$D$9&amp;"."&amp;D$11&amp;"."&amp;$A22,Лист1!$B$2:$G$193,6)</f>
        <v>1143.6856586247177</v>
      </c>
      <c r="E22" s="28">
        <f>VLOOKUP("EKN."&amp;$D$9&amp;"."&amp;E$11&amp;"."&amp;$A22,Лист1!$B$2:$G$193,6)</f>
        <v>1429.6070732808971</v>
      </c>
      <c r="F22" s="28">
        <f>VLOOKUP("EKN."&amp;$D$9&amp;"."&amp;F$11&amp;"."&amp;$A22,Лист1!$B$2:$G$193,6)</f>
        <v>1700.8658512880418</v>
      </c>
      <c r="G22" s="32">
        <f>VLOOKUP("EKN."&amp;$D$9&amp;"."&amp;G$11&amp;"."&amp;$A22,Лист1!$B$2:$G$193,6)</f>
        <v>1935.4680376725992</v>
      </c>
      <c r="H22" s="31">
        <f>VLOOKUP("EKN."&amp;$H$9&amp;"."&amp;H$11&amp;"."&amp;$A22,Лист1!$B$2:$G$193,6)</f>
        <v>1304.974661764101</v>
      </c>
      <c r="I22" s="28">
        <f>VLOOKUP("EKN."&amp;$H$9&amp;"."&amp;I$11&amp;"."&amp;$A22,Лист1!$B$2:$G$193,6)</f>
        <v>1610.4462586189936</v>
      </c>
      <c r="J22" s="28">
        <f>VLOOKUP("EKN."&amp;$H$9&amp;"."&amp;J$11&amp;"."&amp;$A22,Лист1!$B$2:$G$193,6)</f>
        <v>2392.4535465675185</v>
      </c>
      <c r="K22" s="32">
        <f>VLOOKUP("EKN."&amp;$H$9&amp;"."&amp;K$11&amp;"."&amp;$A22,Лист1!$B$2:$G$193,6)</f>
        <v>2585.5115957798107</v>
      </c>
      <c r="L22" s="31">
        <f>VLOOKUP("EKN."&amp;$L$9&amp;"."&amp;H$11&amp;"."&amp;$A22,Лист1!$B$2:$G$193,6)</f>
        <v>1716.7503743244961</v>
      </c>
      <c r="M22" s="28">
        <f>VLOOKUP("EKN."&amp;$L$9&amp;"."&amp;I$11&amp;"."&amp;$A22,Лист1!$B$2:$G$193,6)</f>
        <v>2206.726815679744</v>
      </c>
      <c r="N22" s="28">
        <f>VLOOKUP("EKN."&amp;$L$9&amp;"."&amp;J$11&amp;"."&amp;$A22,Лист1!$B$2:$G$193,6)</f>
        <v>3036.3876727376319</v>
      </c>
      <c r="O22" s="32">
        <f>VLOOKUP("EKN."&amp;$L$9&amp;"."&amp;K$11&amp;"."&amp;$A22,Лист1!$B$2:$G$193,6)</f>
        <v>3443.275839748349</v>
      </c>
      <c r="P22" s="31">
        <f>VLOOKUP("EKN."&amp;$P$9&amp;"."&amp;L$11&amp;"."&amp;$A22,Лист1!$B$2:$G$193,6)</f>
        <v>2265.3773622758831</v>
      </c>
      <c r="Q22" s="28">
        <f>VLOOKUP("EKN."&amp;$P$9&amp;"."&amp;M$11&amp;"."&amp;$A22,Лист1!$B$2:$G$193,6)</f>
        <v>2774.9039858298438</v>
      </c>
      <c r="R22" s="28">
        <f>VLOOKUP("EKN."&amp;$P$9&amp;"."&amp;N$11&amp;"."&amp;$A22,Лист1!$B$2:$G$193,6)</f>
        <v>3713.3127313680739</v>
      </c>
      <c r="S22" s="32">
        <f>VLOOKUP("EKN."&amp;$P$9&amp;"."&amp;O$11&amp;"."&amp;$A22,Лист1!$B$2:$G$193,6)</f>
        <v>4771.466342873422</v>
      </c>
    </row>
    <row r="23" spans="1:19" ht="15.75" thickBot="1" x14ac:dyDescent="0.3">
      <c r="A23" s="1">
        <v>3000</v>
      </c>
      <c r="C23" s="1">
        <v>3000</v>
      </c>
      <c r="D23" s="33">
        <f>VLOOKUP("EKN."&amp;$D$9&amp;"."&amp;D$11&amp;"."&amp;$A23,Лист1!$B$2:$G$193,6)</f>
        <v>1237.7709104560247</v>
      </c>
      <c r="E23" s="34">
        <f>VLOOKUP("EKN."&amp;$D$9&amp;"."&amp;E$11&amp;"."&amp;$A23,Лист1!$B$2:$G$193,6)</f>
        <v>1545.6862800857564</v>
      </c>
      <c r="F23" s="34">
        <f>VLOOKUP("EKN."&amp;$D$9&amp;"."&amp;F$11&amp;"."&amp;$A23,Лист1!$B$2:$G$193,6)</f>
        <v>1836.495240291614</v>
      </c>
      <c r="G23" s="35">
        <f>VLOOKUP("EKN."&amp;$D$9&amp;"."&amp;G$11&amp;"."&amp;$A23,Лист1!$B$2:$G$193,6)</f>
        <v>2089.425722487465</v>
      </c>
      <c r="H23" s="33">
        <f>VLOOKUP("EKN."&amp;$H$9&amp;"."&amp;H$11&amp;"."&amp;$A23,Лист1!$B$2:$G$193,6)</f>
        <v>1411.2787774696037</v>
      </c>
      <c r="I23" s="34">
        <f>VLOOKUP("EKN."&amp;$H$9&amp;"."&amp;I$11&amp;"."&amp;$A23,Лист1!$B$2:$G$193,6)</f>
        <v>1863.3767408148447</v>
      </c>
      <c r="J23" s="34">
        <f>VLOOKUP("EKN."&amp;$H$9&amp;"."&amp;J$11&amp;"."&amp;$A23,Лист1!$B$2:$G$193,6)</f>
        <v>2584.2897093923912</v>
      </c>
      <c r="K23" s="35">
        <f>VLOOKUP("EKN."&amp;$H$9&amp;"."&amp;K$11&amp;"."&amp;$A23,Лист1!$B$2:$G$193,6)</f>
        <v>2766.350781117907</v>
      </c>
      <c r="L23" s="33">
        <f>VLOOKUP("EKN."&amp;$L$9&amp;"."&amp;H$11&amp;"."&amp;$A23,Лист1!$B$2:$G$193,6)</f>
        <v>1857.2673088777467</v>
      </c>
      <c r="M23" s="34">
        <f>VLOOKUP("EKN."&amp;$L$9&amp;"."&amp;I$11&amp;"."&amp;$A23,Лист1!$B$2:$G$193,6)</f>
        <v>2386.3441146304208</v>
      </c>
      <c r="N23" s="34">
        <f>VLOOKUP("EKN."&amp;$L$9&amp;"."&amp;J$11&amp;"."&amp;$A23,Лист1!$B$2:$G$193,6)</f>
        <v>3278.3211774467068</v>
      </c>
      <c r="O23" s="35">
        <f>VLOOKUP("EKN."&amp;$L$9&amp;"."&amp;K$11&amp;"."&amp;$A23,Лист1!$B$2:$G$193,6)</f>
        <v>3716.9783905303325</v>
      </c>
      <c r="P23" s="33">
        <f>VLOOKUP("EKN."&amp;$P$9&amp;"."&amp;L$11&amp;"."&amp;$A23,Лист1!$B$2:$G$193,6)</f>
        <v>2449.8822067762385</v>
      </c>
      <c r="Q23" s="34">
        <f>VLOOKUP("EKN."&amp;$P$9&amp;"."&amp;M$11&amp;"."&amp;$A23,Лист1!$B$2:$G$193,6)</f>
        <v>2999.7310811150451</v>
      </c>
      <c r="R23" s="34">
        <f>VLOOKUP("EKN."&amp;$P$9&amp;"."&amp;N$11&amp;"."&amp;$A23,Лист1!$B$2:$G$193,6)</f>
        <v>4009.0092371236101</v>
      </c>
      <c r="S23" s="35">
        <f>VLOOKUP("EKN."&amp;$P$9&amp;"."&amp;O$11&amp;"."&amp;$A23,Лист1!$B$2:$G$193,6)</f>
        <v>5150.2511229734882</v>
      </c>
    </row>
    <row r="25" spans="1:19" x14ac:dyDescent="0.25">
      <c r="D25" s="50"/>
      <c r="E25" s="50"/>
      <c r="F25" s="50"/>
      <c r="G25" s="50"/>
    </row>
    <row r="27" spans="1:19" x14ac:dyDescent="0.25">
      <c r="A27">
        <v>190</v>
      </c>
    </row>
    <row r="28" spans="1:19" x14ac:dyDescent="0.25">
      <c r="A28">
        <v>240</v>
      </c>
    </row>
    <row r="29" spans="1:19" x14ac:dyDescent="0.25">
      <c r="A29">
        <v>300</v>
      </c>
    </row>
    <row r="30" spans="1:19" x14ac:dyDescent="0.25">
      <c r="A30">
        <v>380</v>
      </c>
    </row>
    <row r="32" spans="1:19" x14ac:dyDescent="0.25">
      <c r="A32" s="1">
        <v>3000</v>
      </c>
    </row>
    <row r="33" spans="1:1" x14ac:dyDescent="0.25">
      <c r="A33" s="1">
        <v>2800</v>
      </c>
    </row>
    <row r="34" spans="1:1" x14ac:dyDescent="0.25">
      <c r="A34" s="1">
        <v>2600</v>
      </c>
    </row>
    <row r="35" spans="1:1" x14ac:dyDescent="0.25">
      <c r="A35" s="1">
        <v>2400</v>
      </c>
    </row>
    <row r="36" spans="1:1" x14ac:dyDescent="0.25">
      <c r="A36" s="1">
        <v>2200</v>
      </c>
    </row>
    <row r="37" spans="1:1" x14ac:dyDescent="0.25">
      <c r="A37" s="1">
        <v>2000</v>
      </c>
    </row>
    <row r="38" spans="1:1" x14ac:dyDescent="0.25">
      <c r="A38" s="1">
        <v>1800</v>
      </c>
    </row>
    <row r="39" spans="1:1" x14ac:dyDescent="0.25">
      <c r="A39" s="1">
        <v>1600</v>
      </c>
    </row>
    <row r="40" spans="1:1" x14ac:dyDescent="0.25">
      <c r="A40" s="1">
        <v>1400</v>
      </c>
    </row>
    <row r="41" spans="1:1" x14ac:dyDescent="0.25">
      <c r="A41" s="1">
        <v>1200</v>
      </c>
    </row>
    <row r="42" spans="1:1" x14ac:dyDescent="0.25">
      <c r="A42" s="1">
        <v>1000</v>
      </c>
    </row>
    <row r="43" spans="1:1" x14ac:dyDescent="0.25">
      <c r="A43" s="1">
        <v>800</v>
      </c>
    </row>
  </sheetData>
  <sortState xmlns:xlrd2="http://schemas.microsoft.com/office/spreadsheetml/2017/richdata2" ref="A32:A43">
    <sortCondition descending="1" ref="A32:A43"/>
  </sortState>
  <mergeCells count="19">
    <mergeCell ref="L8:O8"/>
    <mergeCell ref="L9:O9"/>
    <mergeCell ref="P8:S8"/>
    <mergeCell ref="P9:S9"/>
    <mergeCell ref="L10:O10"/>
    <mergeCell ref="P10:S10"/>
    <mergeCell ref="D25:G25"/>
    <mergeCell ref="F1:F2"/>
    <mergeCell ref="G1:G2"/>
    <mergeCell ref="H1:H2"/>
    <mergeCell ref="I1:I2"/>
    <mergeCell ref="H10:K10"/>
    <mergeCell ref="J1:J2"/>
    <mergeCell ref="K1:K2"/>
    <mergeCell ref="D8:G8"/>
    <mergeCell ref="D9:G9"/>
    <mergeCell ref="D10:G10"/>
    <mergeCell ref="H8:K8"/>
    <mergeCell ref="H9:K9"/>
  </mergeCells>
  <dataValidations count="2">
    <dataValidation type="list" allowBlank="1" showInputMessage="1" showErrorMessage="1" sqref="N3" xr:uid="{D2980A7D-A80D-4DE7-9633-11B20CEB2120}">
      <formula1>$A$27:$A$30</formula1>
    </dataValidation>
    <dataValidation type="list" allowBlank="1" showInputMessage="1" showErrorMessage="1" sqref="O3" xr:uid="{8AB9BA82-0464-4BBF-BFFD-53938C84063A}">
      <formula1>$D$11:$G$11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EB85-E07E-4500-BEA4-A5B096248F2D}">
  <dimension ref="A1:T43"/>
  <sheetViews>
    <sheetView workbookViewId="0">
      <selection activeCell="W27" sqref="W27"/>
    </sheetView>
  </sheetViews>
  <sheetFormatPr defaultRowHeight="15" x14ac:dyDescent="0.25"/>
  <cols>
    <col min="1" max="1" width="7.85546875" customWidth="1"/>
    <col min="20" max="20" width="7.28515625" customWidth="1"/>
  </cols>
  <sheetData>
    <row r="1" spans="1:20" x14ac:dyDescent="0.25">
      <c r="B1" s="14" t="s">
        <v>316</v>
      </c>
      <c r="C1" s="15" t="s">
        <v>317</v>
      </c>
      <c r="D1" s="16" t="s">
        <v>318</v>
      </c>
      <c r="E1" s="14" t="s">
        <v>319</v>
      </c>
      <c r="F1" s="51" t="s">
        <v>320</v>
      </c>
      <c r="G1" s="53" t="s">
        <v>321</v>
      </c>
      <c r="H1" s="55" t="s">
        <v>322</v>
      </c>
      <c r="I1" s="57" t="s">
        <v>323</v>
      </c>
      <c r="J1" s="62" t="s">
        <v>324</v>
      </c>
      <c r="K1" s="64" t="s">
        <v>325</v>
      </c>
      <c r="M1" s="72" t="s">
        <v>375</v>
      </c>
      <c r="N1" s="72"/>
      <c r="O1" s="72"/>
      <c r="P1" s="72"/>
      <c r="Q1" s="72"/>
      <c r="R1" s="72"/>
      <c r="S1" s="72"/>
    </row>
    <row r="2" spans="1:20" ht="15.75" thickBot="1" x14ac:dyDescent="0.3">
      <c r="B2" s="17" t="s">
        <v>326</v>
      </c>
      <c r="C2" s="18" t="s">
        <v>326</v>
      </c>
      <c r="D2" s="19" t="s">
        <v>326</v>
      </c>
      <c r="E2" s="17" t="s">
        <v>327</v>
      </c>
      <c r="F2" s="52"/>
      <c r="G2" s="54"/>
      <c r="H2" s="56"/>
      <c r="I2" s="58"/>
      <c r="J2" s="63"/>
      <c r="K2" s="65"/>
      <c r="M2" s="71" t="s">
        <v>374</v>
      </c>
      <c r="N2" s="71"/>
      <c r="O2" s="71"/>
      <c r="P2" s="44">
        <f>S7</f>
        <v>0.8</v>
      </c>
    </row>
    <row r="3" spans="1:20" ht="24" customHeight="1" thickBot="1" x14ac:dyDescent="0.3">
      <c r="B3" s="45">
        <v>20</v>
      </c>
      <c r="C3" s="46">
        <v>90</v>
      </c>
      <c r="D3" s="47">
        <v>70</v>
      </c>
      <c r="E3" s="20">
        <f>(D3-$B$3)/(C3-$B$3)</f>
        <v>0.7142857142857143</v>
      </c>
      <c r="F3" s="21" t="str">
        <f>IF(E3&gt;=0.7,"AR","LN")</f>
        <v>AR</v>
      </c>
      <c r="G3" s="22">
        <f>((C3+D3)/2)-$B$3</f>
        <v>60</v>
      </c>
      <c r="H3" s="23">
        <f>((C3-D3)/LN((C3-$B$3)/(D3-$B$3)))</f>
        <v>59.440268239769239</v>
      </c>
      <c r="I3" s="48" t="s">
        <v>328</v>
      </c>
      <c r="J3" s="24">
        <f>IF($I$3="AR",G3,H3)</f>
        <v>60</v>
      </c>
      <c r="K3" s="25">
        <f>IF($I$3="AR",((75+65)/2)-20,((75-65)/LN((75-20)/(65-20))))</f>
        <v>50</v>
      </c>
      <c r="M3" s="41" t="s">
        <v>333</v>
      </c>
      <c r="N3" s="42">
        <v>380</v>
      </c>
      <c r="O3" s="42">
        <v>90</v>
      </c>
      <c r="P3" s="43">
        <v>2600</v>
      </c>
      <c r="Q3" s="49">
        <f>IFERROR(Q4+(Q5-Q4)/(INDEX(A34:A43,MATCH(P3,A34:A43,-1))-INDEX(A12:A21,MATCH(P3,A12:A21,1)))*(P3-INDEX(A12:A21,MATCH(P3,A12:A21,1))),Q4)</f>
        <v>7404.4</v>
      </c>
      <c r="R3" t="s">
        <v>330</v>
      </c>
      <c r="T3" t="str">
        <f>M3&amp;"."&amp;N3&amp;"."&amp;O3&amp;"."&amp;P3</f>
        <v>EKQ.380.90.2600</v>
      </c>
    </row>
    <row r="4" spans="1:20" ht="14.25" hidden="1" customHeight="1" x14ac:dyDescent="0.25">
      <c r="Q4" s="26">
        <f>IF(P2=80,VLOOKUP(T5,Лист1!$B$196:$H$355,5,FALSE),VLOOKUP(T5,Лист1!$B$196:$H$355,6,FALSE))</f>
        <v>7118</v>
      </c>
      <c r="T4" t="str">
        <f>M3&amp;"."&amp;N3&amp;"."&amp;O3&amp;"."&amp;INDEX(A32:A43,MATCH(P3,A32:A43,-1))</f>
        <v>EKQ.380.90.2750</v>
      </c>
    </row>
    <row r="5" spans="1:20" ht="15.75" hidden="1" customHeight="1" x14ac:dyDescent="0.25">
      <c r="Q5" s="26">
        <f>IF(P2=80,VLOOKUP(T4,Лист1!$B$196:$H$355,5,FALSE),VLOOKUP(T4,Лист1!$B$196:$H$355,6,FALSE))</f>
        <v>7834</v>
      </c>
      <c r="T5" t="str">
        <f>M3&amp;"."&amp;N3&amp;"."&amp;O3&amp;"."&amp;INDEX(A12:A23,MATCH(P3,A12:A23,1))</f>
        <v>EKQ.380.90.2500</v>
      </c>
    </row>
    <row r="6" spans="1:20" ht="15.75" thickBot="1" x14ac:dyDescent="0.3"/>
    <row r="7" spans="1:20" ht="15.75" thickBot="1" x14ac:dyDescent="0.3">
      <c r="D7" s="69" t="s">
        <v>373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39">
        <v>0.8</v>
      </c>
    </row>
    <row r="8" spans="1:20" x14ac:dyDescent="0.25">
      <c r="D8" s="66" t="s">
        <v>2</v>
      </c>
      <c r="E8" s="67"/>
      <c r="F8" s="67"/>
      <c r="G8" s="68"/>
      <c r="H8" s="66" t="s">
        <v>2</v>
      </c>
      <c r="I8" s="67"/>
      <c r="J8" s="67"/>
      <c r="K8" s="68"/>
      <c r="L8" s="66" t="s">
        <v>2</v>
      </c>
      <c r="M8" s="67"/>
      <c r="N8" s="67"/>
      <c r="O8" s="68"/>
      <c r="P8" s="66" t="s">
        <v>2</v>
      </c>
      <c r="Q8" s="67"/>
      <c r="R8" s="67"/>
      <c r="S8" s="68"/>
    </row>
    <row r="9" spans="1:20" x14ac:dyDescent="0.25">
      <c r="D9" s="59">
        <v>190</v>
      </c>
      <c r="E9" s="60"/>
      <c r="F9" s="60"/>
      <c r="G9" s="61"/>
      <c r="H9" s="59">
        <v>240</v>
      </c>
      <c r="I9" s="60"/>
      <c r="J9" s="60"/>
      <c r="K9" s="61"/>
      <c r="L9" s="59">
        <v>300</v>
      </c>
      <c r="M9" s="60"/>
      <c r="N9" s="60"/>
      <c r="O9" s="61"/>
      <c r="P9" s="59">
        <v>380</v>
      </c>
      <c r="Q9" s="60"/>
      <c r="R9" s="60"/>
      <c r="S9" s="61"/>
    </row>
    <row r="10" spans="1:20" x14ac:dyDescent="0.25">
      <c r="D10" s="59" t="s">
        <v>1</v>
      </c>
      <c r="E10" s="60"/>
      <c r="F10" s="60"/>
      <c r="G10" s="61"/>
      <c r="H10" s="59" t="s">
        <v>1</v>
      </c>
      <c r="I10" s="60"/>
      <c r="J10" s="60"/>
      <c r="K10" s="61"/>
      <c r="L10" s="59" t="s">
        <v>1</v>
      </c>
      <c r="M10" s="60"/>
      <c r="N10" s="60"/>
      <c r="O10" s="61"/>
      <c r="P10" s="59" t="s">
        <v>1</v>
      </c>
      <c r="Q10" s="60"/>
      <c r="R10" s="60"/>
      <c r="S10" s="61"/>
    </row>
    <row r="11" spans="1:20" ht="15.75" thickBot="1" x14ac:dyDescent="0.3">
      <c r="A11" t="s">
        <v>0</v>
      </c>
      <c r="D11" s="11">
        <v>75</v>
      </c>
      <c r="E11" s="12">
        <v>90</v>
      </c>
      <c r="F11" s="12">
        <v>110</v>
      </c>
      <c r="G11" s="13">
        <v>150</v>
      </c>
      <c r="H11" s="11">
        <v>75</v>
      </c>
      <c r="I11" s="12">
        <v>90</v>
      </c>
      <c r="J11" s="12">
        <v>110</v>
      </c>
      <c r="K11" s="13">
        <v>150</v>
      </c>
      <c r="L11" s="11">
        <v>75</v>
      </c>
      <c r="M11" s="12">
        <v>90</v>
      </c>
      <c r="N11" s="12">
        <v>110</v>
      </c>
      <c r="O11" s="13">
        <v>150</v>
      </c>
      <c r="P11" s="11">
        <v>75</v>
      </c>
      <c r="Q11" s="12">
        <v>90</v>
      </c>
      <c r="R11" s="12">
        <v>110</v>
      </c>
      <c r="S11" s="13">
        <v>150</v>
      </c>
    </row>
    <row r="12" spans="1:20" x14ac:dyDescent="0.25">
      <c r="A12" s="1">
        <v>800</v>
      </c>
      <c r="C12" s="1">
        <v>800</v>
      </c>
      <c r="D12" s="27">
        <f>VLOOKUP("EKQ."&amp;$D$9&amp;"."&amp;D$11&amp;"."&amp;$A12,Лист1!$B$196:$H$355,6)</f>
        <v>497</v>
      </c>
      <c r="E12" s="29">
        <f>VLOOKUP("EKQ."&amp;$D$9&amp;"."&amp;E$11&amp;"."&amp;$A12,Лист1!$B$196:$H$355,6)</f>
        <v>636</v>
      </c>
      <c r="F12" s="29">
        <f>VLOOKUP("EKQ."&amp;$D$9&amp;"."&amp;F$11&amp;"."&amp;$A12,Лист1!$B$196:$H$355,6)</f>
        <v>686</v>
      </c>
      <c r="G12" s="30">
        <f>VLOOKUP("EKQ."&amp;$D$9&amp;"."&amp;G$11&amp;"."&amp;$A12,Лист1!$B$196:$H$355,6)</f>
        <v>785</v>
      </c>
      <c r="H12" s="27">
        <f>VLOOKUP("EKQ."&amp;$H$9&amp;"."&amp;H$11&amp;"."&amp;$A12,Лист1!$B$196:$H$355,6)</f>
        <v>668</v>
      </c>
      <c r="I12" s="29">
        <f>VLOOKUP("EKQ."&amp;$H$9&amp;"."&amp;I$11&amp;"."&amp;$A12,Лист1!$B$196:$H$355,6)</f>
        <v>885</v>
      </c>
      <c r="J12" s="29">
        <f>VLOOKUP("EKQ."&amp;$H$9&amp;"."&amp;J$11&amp;"."&amp;$A12,Лист1!$B$196:$H$355,6)</f>
        <v>964</v>
      </c>
      <c r="K12" s="30">
        <f>VLOOKUP("EKQ."&amp;$H$9&amp;"."&amp;K$11&amp;"."&amp;$A12,Лист1!$B$196:$H$355,6)</f>
        <v>1137</v>
      </c>
      <c r="L12" s="27">
        <f>VLOOKUP("EKQ."&amp;$L$9&amp;"."&amp;H$11&amp;"."&amp;$A12,Лист1!$B$196:$H$355,6)</f>
        <v>817</v>
      </c>
      <c r="M12" s="29">
        <f>VLOOKUP("EKQ."&amp;$L$9&amp;"."&amp;I$11&amp;"."&amp;$A12,Лист1!$B$196:$H$355,6)</f>
        <v>1100</v>
      </c>
      <c r="N12" s="29">
        <f>VLOOKUP("EKQ."&amp;$L$9&amp;"."&amp;J$11&amp;"."&amp;$A12,Лист1!$B$196:$H$355,6)</f>
        <v>1179</v>
      </c>
      <c r="O12" s="30">
        <f>VLOOKUP("EKQ."&amp;$L$9&amp;"."&amp;K$11&amp;"."&amp;$A12,Лист1!$B$196:$H$355,6)</f>
        <v>1287</v>
      </c>
      <c r="P12" s="27">
        <f>VLOOKUP("EKQ."&amp;$P$9&amp;"."&amp;L$11&amp;"."&amp;$A12,Лист1!$B$196:$H$355,6)</f>
        <v>1132</v>
      </c>
      <c r="Q12" s="29">
        <f>VLOOKUP("EKQ."&amp;$P$9&amp;"."&amp;M$11&amp;"."&amp;$A12,Лист1!$B$196:$H$355,6)</f>
        <v>1543</v>
      </c>
      <c r="R12" s="29">
        <f>VLOOKUP("EKQ."&amp;$P$9&amp;"."&amp;N$11&amp;"."&amp;$A12,Лист1!$B$196:$H$355,6)</f>
        <v>1616</v>
      </c>
      <c r="S12" s="30">
        <f>VLOOKUP("EKQ."&amp;$P$9&amp;"."&amp;O$11&amp;"."&amp;$A12,Лист1!$B$196:$H$355,6)</f>
        <v>1755</v>
      </c>
    </row>
    <row r="13" spans="1:20" x14ac:dyDescent="0.25">
      <c r="A13" s="1">
        <v>1000</v>
      </c>
      <c r="C13" s="1">
        <v>1000</v>
      </c>
      <c r="D13" s="31">
        <f>VLOOKUP("EKQ."&amp;$D$9&amp;"."&amp;D$11&amp;"."&amp;$A13,Лист1!$B$196:$H$355,6)</f>
        <v>719</v>
      </c>
      <c r="E13" s="28">
        <f>VLOOKUP("EKQ."&amp;$D$9&amp;"."&amp;E$11&amp;"."&amp;$A13,Лист1!$B$196:$H$355,6)</f>
        <v>911</v>
      </c>
      <c r="F13" s="28">
        <f>VLOOKUP("EKQ."&amp;$D$9&amp;"."&amp;F$11&amp;"."&amp;$A13,Лист1!$B$196:$H$355,6)</f>
        <v>1005</v>
      </c>
      <c r="G13" s="32">
        <f>VLOOKUP("EKQ."&amp;$D$9&amp;"."&amp;G$11&amp;"."&amp;$A13,Лист1!$B$196:$H$355,6)</f>
        <v>1124</v>
      </c>
      <c r="H13" s="31">
        <f>VLOOKUP("EKQ."&amp;$H$9&amp;"."&amp;H$11&amp;"."&amp;$A13,Лист1!$B$196:$H$355,6)</f>
        <v>971</v>
      </c>
      <c r="I13" s="28">
        <f>VLOOKUP("EKQ."&amp;$H$9&amp;"."&amp;I$11&amp;"."&amp;$A13,Лист1!$B$196:$H$355,6)</f>
        <v>1269</v>
      </c>
      <c r="J13" s="28">
        <f>VLOOKUP("EKQ."&amp;$H$9&amp;"."&amp;J$11&amp;"."&amp;$A13,Лист1!$B$196:$H$355,6)</f>
        <v>1378</v>
      </c>
      <c r="K13" s="32">
        <f>VLOOKUP("EKQ."&amp;$H$9&amp;"."&amp;K$11&amp;"."&amp;$A13,Лист1!$B$196:$H$355,6)</f>
        <v>1630</v>
      </c>
      <c r="L13" s="31">
        <f>VLOOKUP("EKQ."&amp;$L$9&amp;"."&amp;H$11&amp;"."&amp;$A13,Лист1!$B$196:$H$355,6)</f>
        <v>1184</v>
      </c>
      <c r="M13" s="28">
        <f>VLOOKUP("EKQ."&amp;$L$9&amp;"."&amp;I$11&amp;"."&amp;$A13,Лист1!$B$196:$H$355,6)</f>
        <v>1581</v>
      </c>
      <c r="N13" s="28">
        <f>VLOOKUP("EKQ."&amp;$L$9&amp;"."&amp;J$11&amp;"."&amp;$A13,Лист1!$B$196:$H$355,6)</f>
        <v>1689</v>
      </c>
      <c r="O13" s="32">
        <f>VLOOKUP("EKQ."&amp;$L$9&amp;"."&amp;K$11&amp;"."&amp;$A13,Лист1!$B$196:$H$355,6)</f>
        <v>1842</v>
      </c>
      <c r="P13" s="31">
        <f>VLOOKUP("EKQ."&amp;$P$9&amp;"."&amp;L$11&amp;"."&amp;$A13,Лист1!$B$196:$H$355,6)</f>
        <v>1629</v>
      </c>
      <c r="Q13" s="28">
        <f>VLOOKUP("EKQ."&amp;$P$9&amp;"."&amp;M$11&amp;"."&amp;$A13,Лист1!$B$196:$H$355,6)</f>
        <v>2214</v>
      </c>
      <c r="R13" s="28">
        <f>VLOOKUP("EKQ."&amp;$P$9&amp;"."&amp;N$11&amp;"."&amp;$A13,Лист1!$B$196:$H$355,6)</f>
        <v>2319</v>
      </c>
      <c r="S13" s="32">
        <f>VLOOKUP("EKQ."&amp;$P$9&amp;"."&amp;O$11&amp;"."&amp;$A13,Лист1!$B$196:$H$355,6)</f>
        <v>2519</v>
      </c>
    </row>
    <row r="14" spans="1:20" x14ac:dyDescent="0.25">
      <c r="A14" s="1">
        <v>1250</v>
      </c>
      <c r="C14" s="1">
        <v>1250</v>
      </c>
      <c r="D14" s="31">
        <f>VLOOKUP("EKQ."&amp;$D$9&amp;"."&amp;D$11&amp;"."&amp;$A14,Лист1!$B$196:$H$355,6)</f>
        <v>995</v>
      </c>
      <c r="E14" s="28">
        <f>VLOOKUP("EKQ."&amp;$D$9&amp;"."&amp;E$11&amp;"."&amp;$A14,Лист1!$B$196:$H$355,6)</f>
        <v>1260</v>
      </c>
      <c r="F14" s="28">
        <f>VLOOKUP("EKQ."&amp;$D$9&amp;"."&amp;F$11&amp;"."&amp;$A14,Лист1!$B$196:$H$355,6)</f>
        <v>1401</v>
      </c>
      <c r="G14" s="32">
        <f>VLOOKUP("EKQ."&amp;$D$9&amp;"."&amp;G$11&amp;"."&amp;$A14,Лист1!$B$196:$H$355,6)</f>
        <v>1552</v>
      </c>
      <c r="H14" s="31">
        <f>VLOOKUP("EKQ."&amp;$H$9&amp;"."&amp;H$11&amp;"."&amp;$A14,Лист1!$B$196:$H$355,6)</f>
        <v>1348</v>
      </c>
      <c r="I14" s="28">
        <f>VLOOKUP("EKQ."&amp;$H$9&amp;"."&amp;I$11&amp;"."&amp;$A14,Лист1!$B$196:$H$355,6)</f>
        <v>1756</v>
      </c>
      <c r="J14" s="28">
        <f>VLOOKUP("EKQ."&amp;$H$9&amp;"."&amp;J$11&amp;"."&amp;$A14,Лист1!$B$196:$H$355,6)</f>
        <v>1888</v>
      </c>
      <c r="K14" s="32">
        <f>VLOOKUP("EKQ."&amp;$H$9&amp;"."&amp;K$11&amp;"."&amp;$A14,Лист1!$B$196:$H$355,6)</f>
        <v>2256</v>
      </c>
      <c r="L14" s="31">
        <f>VLOOKUP("EKQ."&amp;$L$9&amp;"."&amp;H$11&amp;"."&amp;$A14,Лист1!$B$196:$H$355,6)</f>
        <v>1642</v>
      </c>
      <c r="M14" s="28">
        <f>VLOOKUP("EKQ."&amp;$L$9&amp;"."&amp;I$11&amp;"."&amp;$A14,Лист1!$B$196:$H$355,6)</f>
        <v>2188</v>
      </c>
      <c r="N14" s="28">
        <f>VLOOKUP("EKQ."&amp;$L$9&amp;"."&amp;J$11&amp;"."&amp;$A14,Лист1!$B$196:$H$355,6)</f>
        <v>2334</v>
      </c>
      <c r="O14" s="32">
        <f>VLOOKUP("EKQ."&amp;$L$9&amp;"."&amp;K$11&amp;"."&amp;$A14,Лист1!$B$196:$H$355,6)</f>
        <v>2525</v>
      </c>
      <c r="P14" s="31">
        <f>VLOOKUP("EKQ."&amp;$P$9&amp;"."&amp;L$11&amp;"."&amp;$A14,Лист1!$B$196:$H$355,6)</f>
        <v>2250</v>
      </c>
      <c r="Q14" s="28">
        <f>VLOOKUP("EKQ."&amp;$P$9&amp;"."&amp;M$11&amp;"."&amp;$A14,Лист1!$B$196:$H$355,6)</f>
        <v>3057</v>
      </c>
      <c r="R14" s="28">
        <f>VLOOKUP("EKQ."&amp;$P$9&amp;"."&amp;N$11&amp;"."&amp;$A14,Лист1!$B$196:$H$355,6)</f>
        <v>3204</v>
      </c>
      <c r="S14" s="32">
        <f>VLOOKUP("EKQ."&amp;$P$9&amp;"."&amp;O$11&amp;"."&amp;$A14,Лист1!$B$196:$H$355,6)</f>
        <v>3482</v>
      </c>
    </row>
    <row r="15" spans="1:20" x14ac:dyDescent="0.25">
      <c r="A15" s="1">
        <v>1500</v>
      </c>
      <c r="C15" s="1">
        <v>1500</v>
      </c>
      <c r="D15" s="31">
        <f>VLOOKUP("EKQ."&amp;$D$9&amp;"."&amp;D$11&amp;"."&amp;$A15,Лист1!$B$196:$H$355,6)</f>
        <v>1274</v>
      </c>
      <c r="E15" s="28">
        <f>VLOOKUP("EKQ."&amp;$D$9&amp;"."&amp;E$11&amp;"."&amp;$A15,Лист1!$B$196:$H$355,6)</f>
        <v>1614</v>
      </c>
      <c r="F15" s="28">
        <f>VLOOKUP("EKQ."&amp;$D$9&amp;"."&amp;F$11&amp;"."&amp;$A15,Лист1!$B$196:$H$355,6)</f>
        <v>1794</v>
      </c>
      <c r="G15" s="32">
        <f>VLOOKUP("EKQ."&amp;$D$9&amp;"."&amp;G$11&amp;"."&amp;$A15,Лист1!$B$196:$H$355,6)</f>
        <v>1981</v>
      </c>
      <c r="H15" s="31">
        <f>VLOOKUP("EKQ."&amp;$H$9&amp;"."&amp;H$11&amp;"."&amp;$A15,Лист1!$B$196:$H$355,6)</f>
        <v>1729</v>
      </c>
      <c r="I15" s="28">
        <f>VLOOKUP("EKQ."&amp;$H$9&amp;"."&amp;I$11&amp;"."&amp;$A15,Лист1!$B$196:$H$355,6)</f>
        <v>2248</v>
      </c>
      <c r="J15" s="28">
        <f>VLOOKUP("EKQ."&amp;$H$9&amp;"."&amp;J$11&amp;"."&amp;$A15,Лист1!$B$196:$H$355,6)</f>
        <v>2418</v>
      </c>
      <c r="K15" s="32">
        <f>VLOOKUP("EKQ."&amp;$H$9&amp;"."&amp;K$11&amp;"."&amp;$A15,Лист1!$B$196:$H$355,6)</f>
        <v>2888</v>
      </c>
      <c r="L15" s="31">
        <f>VLOOKUP("EKQ."&amp;$L$9&amp;"."&amp;H$11&amp;"."&amp;$A15,Лист1!$B$196:$H$355,6)</f>
        <v>2102</v>
      </c>
      <c r="M15" s="28">
        <f>VLOOKUP("EKQ."&amp;$L$9&amp;"."&amp;I$11&amp;"."&amp;$A15,Лист1!$B$196:$H$355,6)</f>
        <v>2798</v>
      </c>
      <c r="N15" s="28">
        <f>VLOOKUP("EKQ."&amp;$L$9&amp;"."&amp;J$11&amp;"."&amp;$A15,Лист1!$B$196:$H$355,6)</f>
        <v>2982</v>
      </c>
      <c r="O15" s="32">
        <f>VLOOKUP("EKQ."&amp;$L$9&amp;"."&amp;K$11&amp;"."&amp;$A15,Лист1!$B$196:$H$355,6)</f>
        <v>3228</v>
      </c>
      <c r="P15" s="31">
        <f>VLOOKUP("EKQ."&amp;$P$9&amp;"."&amp;L$11&amp;"."&amp;$A15,Лист1!$B$196:$H$355,6)</f>
        <v>2871</v>
      </c>
      <c r="Q15" s="28">
        <f>VLOOKUP("EKQ."&amp;$P$9&amp;"."&amp;M$11&amp;"."&amp;$A15,Лист1!$B$196:$H$355,6)</f>
        <v>3899</v>
      </c>
      <c r="R15" s="28">
        <f>VLOOKUP("EKQ."&amp;$P$9&amp;"."&amp;N$11&amp;"."&amp;$A15,Лист1!$B$196:$H$355,6)</f>
        <v>4090</v>
      </c>
      <c r="S15" s="32">
        <f>VLOOKUP("EKQ."&amp;$P$9&amp;"."&amp;O$11&amp;"."&amp;$A15,Лист1!$B$196:$H$355,6)</f>
        <v>4449</v>
      </c>
    </row>
    <row r="16" spans="1:20" x14ac:dyDescent="0.25">
      <c r="A16" s="1">
        <v>1750</v>
      </c>
      <c r="C16" s="1">
        <v>1750</v>
      </c>
      <c r="D16" s="31">
        <f>VLOOKUP("EKQ."&amp;$D$9&amp;"."&amp;D$11&amp;"."&amp;$A16,Лист1!$B$196:$H$355,6)</f>
        <v>1554</v>
      </c>
      <c r="E16" s="28">
        <f>VLOOKUP("EKQ."&amp;$D$9&amp;"."&amp;E$11&amp;"."&amp;$A16,Лист1!$B$196:$H$355,6)</f>
        <v>1968</v>
      </c>
      <c r="F16" s="28">
        <f>VLOOKUP("EKQ."&amp;$D$9&amp;"."&amp;F$11&amp;"."&amp;$A16,Лист1!$B$196:$H$355,6)</f>
        <v>2182</v>
      </c>
      <c r="G16" s="32">
        <f>VLOOKUP("EKQ."&amp;$D$9&amp;"."&amp;G$11&amp;"."&amp;$A16,Лист1!$B$196:$H$355,6)</f>
        <v>2409</v>
      </c>
      <c r="H16" s="31">
        <f>VLOOKUP("EKQ."&amp;$H$9&amp;"."&amp;H$11&amp;"."&amp;$A16,Лист1!$B$196:$H$355,6)</f>
        <v>2110</v>
      </c>
      <c r="I16" s="28">
        <f>VLOOKUP("EKQ."&amp;$H$9&amp;"."&amp;I$11&amp;"."&amp;$A16,Лист1!$B$196:$H$355,6)</f>
        <v>2725</v>
      </c>
      <c r="J16" s="28">
        <f>VLOOKUP("EKQ."&amp;$H$9&amp;"."&amp;J$11&amp;"."&amp;$A16,Лист1!$B$196:$H$355,6)</f>
        <v>2950</v>
      </c>
      <c r="K16" s="32">
        <f>VLOOKUP("EKQ."&amp;$H$9&amp;"."&amp;K$11&amp;"."&amp;$A16,Лист1!$B$196:$H$355,6)</f>
        <v>3520</v>
      </c>
      <c r="L16" s="31">
        <f>VLOOKUP("EKQ."&amp;$L$9&amp;"."&amp;H$11&amp;"."&amp;$A16,Лист1!$B$196:$H$355,6)</f>
        <v>2560</v>
      </c>
      <c r="M16" s="28">
        <f>VLOOKUP("EKQ."&amp;$L$9&amp;"."&amp;I$11&amp;"."&amp;$A16,Лист1!$B$196:$H$355,6)</f>
        <v>3407</v>
      </c>
      <c r="N16" s="28">
        <f>VLOOKUP("EKQ."&amp;$L$9&amp;"."&amp;J$11&amp;"."&amp;$A16,Лист1!$B$196:$H$355,6)</f>
        <v>3611</v>
      </c>
      <c r="O16" s="32">
        <f>VLOOKUP("EKQ."&amp;$L$9&amp;"."&amp;K$11&amp;"."&amp;$A16,Лист1!$B$196:$H$355,6)</f>
        <v>3928</v>
      </c>
      <c r="P16" s="31">
        <f>VLOOKUP("EKQ."&amp;$P$9&amp;"."&amp;L$11&amp;"."&amp;$A16,Лист1!$B$196:$H$355,6)</f>
        <v>3486</v>
      </c>
      <c r="Q16" s="28">
        <f>VLOOKUP("EKQ."&amp;$P$9&amp;"."&amp;M$11&amp;"."&amp;$A16,Лист1!$B$196:$H$355,6)</f>
        <v>4733</v>
      </c>
      <c r="R16" s="28">
        <f>VLOOKUP("EKQ."&amp;$P$9&amp;"."&amp;N$11&amp;"."&amp;$A16,Лист1!$B$196:$H$355,6)</f>
        <v>4970</v>
      </c>
      <c r="S16" s="32">
        <f>VLOOKUP("EKQ."&amp;$P$9&amp;"."&amp;O$11&amp;"."&amp;$A16,Лист1!$B$196:$H$355,6)</f>
        <v>5394</v>
      </c>
    </row>
    <row r="17" spans="1:19" x14ac:dyDescent="0.25">
      <c r="A17" s="1">
        <v>2000</v>
      </c>
      <c r="C17" s="1">
        <v>2000</v>
      </c>
      <c r="D17" s="31">
        <f>VLOOKUP("EKQ."&amp;$D$9&amp;"."&amp;D$11&amp;"."&amp;$A17,Лист1!$B$196:$H$355,6)</f>
        <v>1832</v>
      </c>
      <c r="E17" s="28">
        <f>VLOOKUP("EKQ."&amp;$D$9&amp;"."&amp;E$11&amp;"."&amp;$A17,Лист1!$B$196:$H$355,6)</f>
        <v>2320</v>
      </c>
      <c r="F17" s="28">
        <f>VLOOKUP("EKQ."&amp;$D$9&amp;"."&amp;F$11&amp;"."&amp;$A17,Лист1!$B$196:$H$355,6)</f>
        <v>2564</v>
      </c>
      <c r="G17" s="32">
        <f>VLOOKUP("EKQ."&amp;$D$9&amp;"."&amp;G$11&amp;"."&amp;$A17,Лист1!$B$196:$H$355,6)</f>
        <v>2831</v>
      </c>
      <c r="H17" s="31">
        <f>VLOOKUP("EKQ."&amp;$H$9&amp;"."&amp;H$11&amp;"."&amp;$A17,Лист1!$B$196:$H$355,6)</f>
        <v>2488</v>
      </c>
      <c r="I17" s="28">
        <f>VLOOKUP("EKQ."&amp;$H$9&amp;"."&amp;I$11&amp;"."&amp;$A17,Лист1!$B$196:$H$355,6)</f>
        <v>3215</v>
      </c>
      <c r="J17" s="28">
        <f>VLOOKUP("EKQ."&amp;$H$9&amp;"."&amp;J$11&amp;"."&amp;$A17,Лист1!$B$196:$H$355,6)</f>
        <v>3477</v>
      </c>
      <c r="K17" s="32">
        <f>VLOOKUP("EKQ."&amp;$H$9&amp;"."&amp;K$11&amp;"."&amp;$A17,Лист1!$B$196:$H$355,6)</f>
        <v>4216.4399999999996</v>
      </c>
      <c r="L17" s="31">
        <f>VLOOKUP("EKQ."&amp;$L$9&amp;"."&amp;H$11&amp;"."&amp;$A17,Лист1!$B$196:$H$355,6)</f>
        <v>3014</v>
      </c>
      <c r="M17" s="28">
        <f>VLOOKUP("EKQ."&amp;$L$9&amp;"."&amp;I$11&amp;"."&amp;$A17,Лист1!$B$196:$H$355,6)</f>
        <v>4009</v>
      </c>
      <c r="N17" s="28">
        <f>VLOOKUP("EKQ."&amp;$L$9&amp;"."&amp;J$11&amp;"."&amp;$A17,Лист1!$B$196:$H$355,6)</f>
        <v>4249</v>
      </c>
      <c r="O17" s="32">
        <f>VLOOKUP("EKQ."&amp;$L$9&amp;"."&amp;K$11&amp;"."&amp;$A17,Лист1!$B$196:$H$355,6)</f>
        <v>4619</v>
      </c>
      <c r="P17" s="31">
        <f>VLOOKUP("EKQ."&amp;$P$9&amp;"."&amp;L$11&amp;"."&amp;$A17,Лист1!$B$196:$H$355,6)</f>
        <v>4090</v>
      </c>
      <c r="Q17" s="28">
        <f>VLOOKUP("EKQ."&amp;$P$9&amp;"."&amp;M$11&amp;"."&amp;$A17,Лист1!$B$196:$H$355,6)</f>
        <v>5553</v>
      </c>
      <c r="R17" s="28">
        <f>VLOOKUP("EKQ."&amp;$P$9&amp;"."&amp;N$11&amp;"."&amp;$A17,Лист1!$B$196:$H$355,6)</f>
        <v>5836</v>
      </c>
      <c r="S17" s="32">
        <f>VLOOKUP("EKQ."&amp;$P$9&amp;"."&amp;O$11&amp;"."&amp;$A17,Лист1!$B$196:$H$355,6)</f>
        <v>6342</v>
      </c>
    </row>
    <row r="18" spans="1:19" x14ac:dyDescent="0.25">
      <c r="A18" s="1">
        <v>2250</v>
      </c>
      <c r="C18" s="1">
        <v>2250</v>
      </c>
      <c r="D18" s="31">
        <f>VLOOKUP("EKQ."&amp;$D$9&amp;"."&amp;D$11&amp;"."&amp;$A18,Лист1!$B$196:$H$355,6)</f>
        <v>2105</v>
      </c>
      <c r="E18" s="28">
        <f>VLOOKUP("EKQ."&amp;$D$9&amp;"."&amp;E$11&amp;"."&amp;$A18,Лист1!$B$196:$H$355,6)</f>
        <v>2666</v>
      </c>
      <c r="F18" s="28">
        <f>VLOOKUP("EKQ."&amp;$D$9&amp;"."&amp;F$11&amp;"."&amp;$A18,Лист1!$B$196:$H$355,6)</f>
        <v>2914.6386404293385</v>
      </c>
      <c r="G18" s="32">
        <f>VLOOKUP("EKQ."&amp;$D$9&amp;"."&amp;G$11&amp;"."&amp;$A18,Лист1!$B$196:$H$355,6)</f>
        <v>3229</v>
      </c>
      <c r="H18" s="31">
        <f>VLOOKUP("EKQ."&amp;$H$9&amp;"."&amp;H$11&amp;"."&amp;$A18,Лист1!$B$196:$H$355,6)</f>
        <v>2862</v>
      </c>
      <c r="I18" s="28">
        <f>VLOOKUP("EKQ."&amp;$H$9&amp;"."&amp;I$11&amp;"."&amp;$A18,Лист1!$B$196:$H$355,6)</f>
        <v>3698</v>
      </c>
      <c r="J18" s="28">
        <f>VLOOKUP("EKQ."&amp;$H$9&amp;"."&amp;J$11&amp;"."&amp;$A18,Лист1!$B$196:$H$355,6)</f>
        <v>3997</v>
      </c>
      <c r="K18" s="32">
        <f>VLOOKUP("EKQ."&amp;$H$9&amp;"."&amp;K$11&amp;"."&amp;$A18,Лист1!$B$196:$H$355,6)</f>
        <v>4765</v>
      </c>
      <c r="L18" s="31">
        <f>VLOOKUP("EKQ."&amp;$L$9&amp;"."&amp;H$11&amp;"."&amp;$A18,Лист1!$B$196:$H$355,6)</f>
        <v>3459</v>
      </c>
      <c r="M18" s="28">
        <f>VLOOKUP("EKQ."&amp;$L$9&amp;"."&amp;I$11&amp;"."&amp;$A18,Лист1!$B$196:$H$355,6)</f>
        <v>4583</v>
      </c>
      <c r="N18" s="28">
        <f>VLOOKUP("EKQ."&amp;$L$9&amp;"."&amp;J$11&amp;"."&amp;$A18,Лист1!$B$196:$H$355,6)</f>
        <v>4874</v>
      </c>
      <c r="O18" s="32">
        <f>VLOOKUP("EKQ."&amp;$L$9&amp;"."&amp;K$11&amp;"."&amp;$A18,Лист1!$B$196:$H$355,6)</f>
        <v>5296</v>
      </c>
      <c r="P18" s="31">
        <f>VLOOKUP("EKQ."&amp;$P$9&amp;"."&amp;L$11&amp;"."&amp;$A18,Лист1!$B$196:$H$355,6)</f>
        <v>4678</v>
      </c>
      <c r="Q18" s="28">
        <f>VLOOKUP("EKQ."&amp;$P$9&amp;"."&amp;M$11&amp;"."&amp;$A18,Лист1!$B$196:$H$355,6)</f>
        <v>6350</v>
      </c>
      <c r="R18" s="28">
        <f>VLOOKUP("EKQ."&amp;$P$9&amp;"."&amp;N$11&amp;"."&amp;$A18,Лист1!$B$196:$H$355,6)</f>
        <v>6665</v>
      </c>
      <c r="S18" s="32">
        <f>VLOOKUP("EKQ."&amp;$P$9&amp;"."&amp;O$11&amp;"."&amp;$A18,Лист1!$B$196:$H$355,6)</f>
        <v>7269</v>
      </c>
    </row>
    <row r="19" spans="1:19" x14ac:dyDescent="0.25">
      <c r="A19" s="1">
        <v>2500</v>
      </c>
      <c r="C19" s="1">
        <v>2500</v>
      </c>
      <c r="D19" s="31">
        <f>VLOOKUP("EKQ."&amp;$D$9&amp;"."&amp;D$11&amp;"."&amp;$A19,Лист1!$B$196:$H$355,6)</f>
        <v>2371</v>
      </c>
      <c r="E19" s="28">
        <f>VLOOKUP("EKQ."&amp;$D$9&amp;"."&amp;E$11&amp;"."&amp;$A19,Лист1!$B$196:$H$355,6)</f>
        <v>3003</v>
      </c>
      <c r="F19" s="28">
        <f>VLOOKUP("EKQ."&amp;$D$9&amp;"."&amp;F$11&amp;"."&amp;$A19,Лист1!$B$196:$H$355,6)</f>
        <v>3300</v>
      </c>
      <c r="G19" s="32">
        <f>VLOOKUP("EKQ."&amp;$D$9&amp;"."&amp;G$11&amp;"."&amp;$A19,Лист1!$B$196:$H$355,6)</f>
        <v>3630</v>
      </c>
      <c r="H19" s="31">
        <f>VLOOKUP("EKQ."&amp;$H$9&amp;"."&amp;H$11&amp;"."&amp;$A19,Лист1!$B$196:$H$355,6)</f>
        <v>3226</v>
      </c>
      <c r="I19" s="28">
        <f>VLOOKUP("EKQ."&amp;$H$9&amp;"."&amp;I$11&amp;"."&amp;$A19,Лист1!$B$196:$H$355,6)</f>
        <v>4169</v>
      </c>
      <c r="J19" s="28">
        <f>VLOOKUP("EKQ."&amp;$H$9&amp;"."&amp;J$11&amp;"."&amp;$A19,Лист1!$B$196:$H$355,6)</f>
        <v>4503</v>
      </c>
      <c r="K19" s="32">
        <f>VLOOKUP("EKQ."&amp;$H$9&amp;"."&amp;K$11&amp;"."&amp;$A19,Лист1!$B$196:$H$355,6)</f>
        <v>5366</v>
      </c>
      <c r="L19" s="31">
        <f>VLOOKUP("EKQ."&amp;$L$9&amp;"."&amp;H$11&amp;"."&amp;$A19,Лист1!$B$196:$H$355,6)</f>
        <v>3891</v>
      </c>
      <c r="M19" s="28">
        <f>VLOOKUP("EKQ."&amp;$L$9&amp;"."&amp;I$11&amp;"."&amp;$A19,Лист1!$B$196:$H$355,6)</f>
        <v>5157</v>
      </c>
      <c r="N19" s="28">
        <f>VLOOKUP("EKQ."&amp;$L$9&amp;"."&amp;J$11&amp;"."&amp;$A19,Лист1!$B$196:$H$355,6)</f>
        <v>5482</v>
      </c>
      <c r="O19" s="32">
        <f>VLOOKUP("EKQ."&amp;$L$9&amp;"."&amp;K$11&amp;"."&amp;$A19,Лист1!$B$196:$H$355,6)</f>
        <v>5953</v>
      </c>
      <c r="P19" s="31">
        <f>VLOOKUP("EKQ."&amp;$P$9&amp;"."&amp;L$11&amp;"."&amp;$A19,Лист1!$B$196:$H$355,6)</f>
        <v>5244</v>
      </c>
      <c r="Q19" s="28">
        <f>VLOOKUP("EKQ."&amp;$P$9&amp;"."&amp;M$11&amp;"."&amp;$A19,Лист1!$B$196:$H$355,6)</f>
        <v>7118</v>
      </c>
      <c r="R19" s="28">
        <f>VLOOKUP("EKQ."&amp;$P$9&amp;"."&amp;N$11&amp;"."&amp;$A19,Лист1!$B$196:$H$355,6)</f>
        <v>7483</v>
      </c>
      <c r="S19" s="32">
        <f>VLOOKUP("EKQ."&amp;$P$9&amp;"."&amp;O$11&amp;"."&amp;$A19,Лист1!$B$196:$H$355,6)</f>
        <v>8167</v>
      </c>
    </row>
    <row r="20" spans="1:19" x14ac:dyDescent="0.25">
      <c r="A20" s="1">
        <v>2750</v>
      </c>
      <c r="C20" s="1">
        <v>2750</v>
      </c>
      <c r="D20" s="31">
        <f>VLOOKUP("EKQ."&amp;$D$9&amp;"."&amp;D$11&amp;"."&amp;$A20,Лист1!$B$196:$H$355,6)</f>
        <v>2628</v>
      </c>
      <c r="E20" s="28">
        <f>VLOOKUP("EKQ."&amp;$D$9&amp;"."&amp;E$11&amp;"."&amp;$A20,Лист1!$B$196:$H$355,6)</f>
        <v>3328</v>
      </c>
      <c r="F20" s="28">
        <f>VLOOKUP("EKQ."&amp;$D$9&amp;"."&amp;F$11&amp;"."&amp;$A20,Лист1!$B$196:$H$355,6)</f>
        <v>3635</v>
      </c>
      <c r="G20" s="32">
        <f>VLOOKUP("EKQ."&amp;$D$9&amp;"."&amp;G$11&amp;"."&amp;$A20,Лист1!$B$196:$H$355,6)</f>
        <v>4016</v>
      </c>
      <c r="H20" s="31">
        <f>VLOOKUP("EKQ."&amp;$H$9&amp;"."&amp;H$11&amp;"."&amp;$A20,Лист1!$B$196:$H$355,6)</f>
        <v>3579</v>
      </c>
      <c r="I20" s="28">
        <f>VLOOKUP("EKQ."&amp;$H$9&amp;"."&amp;I$11&amp;"."&amp;$A20,Лист1!$B$196:$H$355,6)</f>
        <v>4625</v>
      </c>
      <c r="J20" s="28">
        <f>VLOOKUP("EKQ."&amp;$H$9&amp;"."&amp;J$11&amp;"."&amp;$A20,Лист1!$B$196:$H$355,6)</f>
        <v>4993</v>
      </c>
      <c r="K20" s="32">
        <f>VLOOKUP("EKQ."&amp;$H$9&amp;"."&amp;K$11&amp;"."&amp;$A20,Лист1!$B$196:$H$355,6)</f>
        <v>5931</v>
      </c>
      <c r="L20" s="31">
        <f>VLOOKUP("EKQ."&amp;$L$9&amp;"."&amp;H$11&amp;"."&amp;$A20,Лист1!$B$196:$H$355,6)</f>
        <v>4307</v>
      </c>
      <c r="M20" s="28">
        <f>VLOOKUP("EKQ."&amp;$L$9&amp;"."&amp;I$11&amp;"."&amp;$A20,Лист1!$B$196:$H$355,6)</f>
        <v>5709</v>
      </c>
      <c r="N20" s="28">
        <f>VLOOKUP("EKQ."&amp;$L$9&amp;"."&amp;J$11&amp;"."&amp;$A20,Лист1!$B$196:$H$355,6)</f>
        <v>6065</v>
      </c>
      <c r="O20" s="32">
        <f>VLOOKUP("EKQ."&amp;$L$9&amp;"."&amp;K$11&amp;"."&amp;$A20,Лист1!$B$196:$H$355,6)</f>
        <v>6583</v>
      </c>
      <c r="P20" s="31">
        <f>VLOOKUP("EKQ."&amp;$P$9&amp;"."&amp;L$11&amp;"."&amp;$A20,Лист1!$B$196:$H$355,6)</f>
        <v>5783</v>
      </c>
      <c r="Q20" s="28">
        <f>VLOOKUP("EKQ."&amp;$P$9&amp;"."&amp;M$11&amp;"."&amp;$A20,Лист1!$B$196:$H$355,6)</f>
        <v>7834</v>
      </c>
      <c r="R20" s="28">
        <f>VLOOKUP("EKQ."&amp;$P$9&amp;"."&amp;N$11&amp;"."&amp;$A20,Лист1!$B$196:$H$355,6)</f>
        <v>8265</v>
      </c>
      <c r="S20" s="32">
        <f>VLOOKUP("EKQ."&amp;$P$9&amp;"."&amp;O$11&amp;"."&amp;$A20,Лист1!$B$196:$H$355,6)</f>
        <v>9028</v>
      </c>
    </row>
    <row r="21" spans="1:19" ht="15.75" thickBot="1" x14ac:dyDescent="0.3">
      <c r="A21" s="1">
        <v>3000</v>
      </c>
      <c r="C21" s="1">
        <v>3000</v>
      </c>
      <c r="D21" s="33">
        <f>VLOOKUP("EKQ."&amp;$D$9&amp;"."&amp;D$11&amp;"."&amp;$A21,Лист1!$B$196:$H$355,6)</f>
        <v>2872</v>
      </c>
      <c r="E21" s="34">
        <f>VLOOKUP("EKQ."&amp;$D$9&amp;"."&amp;E$11&amp;"."&amp;$A21,Лист1!$B$196:$H$355,6)</f>
        <v>3637</v>
      </c>
      <c r="F21" s="34">
        <f>VLOOKUP("EKQ."&amp;$D$9&amp;"."&amp;F$11&amp;"."&amp;$A21,Лист1!$B$196:$H$355,6)</f>
        <v>3973</v>
      </c>
      <c r="G21" s="35">
        <f>VLOOKUP("EKQ."&amp;$D$9&amp;"."&amp;G$11&amp;"."&amp;$A21,Лист1!$B$196:$H$355,6)</f>
        <v>4382</v>
      </c>
      <c r="H21" s="33">
        <f>VLOOKUP("EKQ."&amp;$H$9&amp;"."&amp;H$11&amp;"."&amp;$A21,Лист1!$B$196:$H$355,6)</f>
        <v>3916</v>
      </c>
      <c r="I21" s="34">
        <f>VLOOKUP("EKQ."&amp;$H$9&amp;"."&amp;I$11&amp;"."&amp;$A21,Лист1!$B$196:$H$355,6)</f>
        <v>5062</v>
      </c>
      <c r="J21" s="34">
        <f>VLOOKUP("EKQ."&amp;$H$9&amp;"."&amp;J$11&amp;"."&amp;$A21,Лист1!$B$196:$H$355,6)</f>
        <v>5461</v>
      </c>
      <c r="K21" s="35">
        <f>VLOOKUP("EKQ."&amp;$H$9&amp;"."&amp;K$11&amp;"."&amp;$A21,Лист1!$B$196:$H$355,6)</f>
        <v>6485</v>
      </c>
      <c r="L21" s="33">
        <f>VLOOKUP("EKQ."&amp;$L$9&amp;"."&amp;H$11&amp;"."&amp;$A21,Лист1!$B$196:$H$355,6)</f>
        <v>4703</v>
      </c>
      <c r="M21" s="34">
        <f>VLOOKUP("EKQ."&amp;$L$9&amp;"."&amp;I$11&amp;"."&amp;$A21,Лист1!$B$196:$H$355,6)</f>
        <v>6235</v>
      </c>
      <c r="N21" s="34">
        <f>VLOOKUP("EKQ."&amp;$L$9&amp;"."&amp;J$11&amp;"."&amp;$A21,Лист1!$B$196:$H$355,6)</f>
        <v>6620</v>
      </c>
      <c r="O21" s="35">
        <f>VLOOKUP("EKQ."&amp;$L$9&amp;"."&amp;K$11&amp;"."&amp;$A21,Лист1!$B$196:$H$355,6)</f>
        <v>7182</v>
      </c>
      <c r="P21" s="33">
        <f>VLOOKUP("EKQ."&amp;$P$9&amp;"."&amp;L$11&amp;"."&amp;$A21,Лист1!$B$196:$H$355,6)</f>
        <v>6291</v>
      </c>
      <c r="Q21" s="34">
        <f>VLOOKUP("EKQ."&amp;$P$9&amp;"."&amp;M$11&amp;"."&amp;$A21,Лист1!$B$196:$H$355,6)</f>
        <v>8522</v>
      </c>
      <c r="R21" s="34">
        <f>VLOOKUP("EKQ."&amp;$P$9&amp;"."&amp;N$11&amp;"."&amp;$A21,Лист1!$B$196:$H$355,6)</f>
        <v>9004</v>
      </c>
      <c r="S21" s="35">
        <f>VLOOKUP("EKQ."&amp;$P$9&amp;"."&amp;O$11&amp;"."&amp;$A21,Лист1!$B$196:$H$355,6)</f>
        <v>9845</v>
      </c>
    </row>
    <row r="22" spans="1:19" x14ac:dyDescent="0.25">
      <c r="A22" s="1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5" spans="1:19" x14ac:dyDescent="0.25">
      <c r="D25" s="50"/>
      <c r="E25" s="50"/>
      <c r="F25" s="50"/>
      <c r="G25" s="50"/>
    </row>
    <row r="27" spans="1:19" x14ac:dyDescent="0.25">
      <c r="A27">
        <v>190</v>
      </c>
    </row>
    <row r="28" spans="1:19" x14ac:dyDescent="0.25">
      <c r="A28">
        <v>240</v>
      </c>
    </row>
    <row r="29" spans="1:19" x14ac:dyDescent="0.25">
      <c r="A29">
        <v>300</v>
      </c>
    </row>
    <row r="30" spans="1:19" x14ac:dyDescent="0.25">
      <c r="A30">
        <v>380</v>
      </c>
    </row>
    <row r="32" spans="1:19" x14ac:dyDescent="0.25">
      <c r="A32" s="1"/>
    </row>
    <row r="33" spans="1:1" x14ac:dyDescent="0.25">
      <c r="A33" s="1"/>
    </row>
    <row r="34" spans="1:1" x14ac:dyDescent="0.25">
      <c r="A34" s="1">
        <v>3000</v>
      </c>
    </row>
    <row r="35" spans="1:1" x14ac:dyDescent="0.25">
      <c r="A35" s="1">
        <v>2750</v>
      </c>
    </row>
    <row r="36" spans="1:1" x14ac:dyDescent="0.25">
      <c r="A36" s="1">
        <v>2500</v>
      </c>
    </row>
    <row r="37" spans="1:1" x14ac:dyDescent="0.25">
      <c r="A37" s="1">
        <v>2250</v>
      </c>
    </row>
    <row r="38" spans="1:1" x14ac:dyDescent="0.25">
      <c r="A38" s="1">
        <v>2000</v>
      </c>
    </row>
    <row r="39" spans="1:1" x14ac:dyDescent="0.25">
      <c r="A39" s="1">
        <v>1750</v>
      </c>
    </row>
    <row r="40" spans="1:1" x14ac:dyDescent="0.25">
      <c r="A40" s="1">
        <v>1500</v>
      </c>
    </row>
    <row r="41" spans="1:1" x14ac:dyDescent="0.25">
      <c r="A41" s="1">
        <v>1250</v>
      </c>
    </row>
    <row r="42" spans="1:1" x14ac:dyDescent="0.25">
      <c r="A42" s="1">
        <v>1000</v>
      </c>
    </row>
    <row r="43" spans="1:1" x14ac:dyDescent="0.25">
      <c r="A43" s="1">
        <v>800</v>
      </c>
    </row>
  </sheetData>
  <mergeCells count="22">
    <mergeCell ref="D25:G25"/>
    <mergeCell ref="D8:G8"/>
    <mergeCell ref="H8:K8"/>
    <mergeCell ref="L8:O8"/>
    <mergeCell ref="P8:S8"/>
    <mergeCell ref="D9:G9"/>
    <mergeCell ref="H9:K9"/>
    <mergeCell ref="L9:O9"/>
    <mergeCell ref="P9:S9"/>
    <mergeCell ref="D7:R7"/>
    <mergeCell ref="M2:O2"/>
    <mergeCell ref="M1:S1"/>
    <mergeCell ref="D10:G10"/>
    <mergeCell ref="H10:K10"/>
    <mergeCell ref="L10:O10"/>
    <mergeCell ref="P10:S10"/>
    <mergeCell ref="K1:K2"/>
    <mergeCell ref="F1:F2"/>
    <mergeCell ref="G1:G2"/>
    <mergeCell ref="H1:H2"/>
    <mergeCell ref="I1:I2"/>
    <mergeCell ref="J1:J2"/>
  </mergeCells>
  <dataValidations count="2">
    <dataValidation type="list" allowBlank="1" showInputMessage="1" showErrorMessage="1" sqref="O3" xr:uid="{D758C2F0-4E3F-4C88-9357-35B228BD8F6B}">
      <formula1>$D$11:$G$11</formula1>
    </dataValidation>
    <dataValidation type="list" allowBlank="1" showInputMessage="1" showErrorMessage="1" sqref="N3" xr:uid="{9D376A3F-745F-4529-9BCE-A66CF03EE0F6}">
      <formula1>$A$27:$A$30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093E9-65D7-4167-A319-CBAA8D324FC7}">
  <dimension ref="B1:M355"/>
  <sheetViews>
    <sheetView topLeftCell="A232" workbookViewId="0">
      <selection activeCell="G251" sqref="G251"/>
    </sheetView>
  </sheetViews>
  <sheetFormatPr defaultRowHeight="15" x14ac:dyDescent="0.25"/>
  <cols>
    <col min="2" max="2" width="17" customWidth="1"/>
    <col min="6" max="6" width="22.7109375" customWidth="1"/>
    <col min="7" max="7" width="12" bestFit="1" customWidth="1"/>
    <col min="9" max="9" width="9.140625" style="26"/>
  </cols>
  <sheetData>
    <row r="1" spans="2:7" x14ac:dyDescent="0.25">
      <c r="F1" t="s">
        <v>315</v>
      </c>
    </row>
    <row r="2" spans="2:7" x14ac:dyDescent="0.25">
      <c r="B2" t="s">
        <v>3</v>
      </c>
      <c r="C2" s="1" t="str">
        <f t="shared" ref="C2:C65" si="0">MID(B2,5,3)</f>
        <v>190</v>
      </c>
      <c r="D2" s="1" t="str">
        <f t="shared" ref="D2:D37" si="1">MID(B2,9,3)</f>
        <v>120</v>
      </c>
      <c r="E2" s="1" t="str">
        <f t="shared" ref="E2:E37" si="2">MID(B2,13,5)</f>
        <v>1000</v>
      </c>
      <c r="F2" s="1">
        <v>329</v>
      </c>
      <c r="G2" s="4">
        <f>F2*(EKN!$G$3/60)^1.3</f>
        <v>402.00062146103863</v>
      </c>
    </row>
    <row r="3" spans="2:7" x14ac:dyDescent="0.25">
      <c r="B3" t="s">
        <v>4</v>
      </c>
      <c r="C3" s="1" t="str">
        <f t="shared" si="0"/>
        <v>190</v>
      </c>
      <c r="D3" s="1" t="str">
        <f t="shared" si="1"/>
        <v>120</v>
      </c>
      <c r="E3" s="1" t="str">
        <f t="shared" si="2"/>
        <v>1200</v>
      </c>
      <c r="F3" s="1">
        <v>424</v>
      </c>
      <c r="G3" s="4">
        <f>F3*(EKN!$G$3/60)^1.3</f>
        <v>518.07982826589773</v>
      </c>
    </row>
    <row r="4" spans="2:7" x14ac:dyDescent="0.25">
      <c r="B4" t="s">
        <v>5</v>
      </c>
      <c r="C4" s="1" t="str">
        <f t="shared" si="0"/>
        <v>190</v>
      </c>
      <c r="D4" s="1" t="str">
        <f t="shared" si="1"/>
        <v>120</v>
      </c>
      <c r="E4" s="1" t="str">
        <f t="shared" si="2"/>
        <v>1400</v>
      </c>
      <c r="F4" s="1">
        <v>519</v>
      </c>
      <c r="G4" s="4">
        <f>F4*(EKN!$G$3/60)^1.3</f>
        <v>634.159035070757</v>
      </c>
    </row>
    <row r="5" spans="2:7" x14ac:dyDescent="0.25">
      <c r="B5" t="s">
        <v>6</v>
      </c>
      <c r="C5" s="1" t="str">
        <f t="shared" si="0"/>
        <v>190</v>
      </c>
      <c r="D5" s="1" t="str">
        <f t="shared" si="1"/>
        <v>120</v>
      </c>
      <c r="E5" s="1" t="str">
        <f t="shared" si="2"/>
        <v>1600</v>
      </c>
      <c r="F5" s="1">
        <v>615</v>
      </c>
      <c r="G5" s="4">
        <f>F5*(EKN!$G$3/60)^1.3</f>
        <v>751.4601282630357</v>
      </c>
    </row>
    <row r="6" spans="2:7" x14ac:dyDescent="0.25">
      <c r="B6" t="s">
        <v>7</v>
      </c>
      <c r="C6" s="1" t="str">
        <f t="shared" si="0"/>
        <v>190</v>
      </c>
      <c r="D6" s="1" t="str">
        <f t="shared" si="1"/>
        <v>120</v>
      </c>
      <c r="E6" s="1" t="str">
        <f t="shared" si="2"/>
        <v>1800</v>
      </c>
      <c r="F6" s="1">
        <v>710</v>
      </c>
      <c r="G6" s="4">
        <f>F6*(EKN!$G$3/60)^1.3</f>
        <v>867.53933506789485</v>
      </c>
    </row>
    <row r="7" spans="2:7" x14ac:dyDescent="0.25">
      <c r="B7" t="s">
        <v>8</v>
      </c>
      <c r="C7" s="1" t="str">
        <f t="shared" si="0"/>
        <v>190</v>
      </c>
      <c r="D7" s="1" t="str">
        <f t="shared" si="1"/>
        <v>120</v>
      </c>
      <c r="E7" s="1" t="str">
        <f t="shared" si="2"/>
        <v>2000</v>
      </c>
      <c r="F7" s="1">
        <v>789</v>
      </c>
      <c r="G7" s="4">
        <f>F7*(EKN!$G$3/60)^1.3</f>
        <v>964.06835967404095</v>
      </c>
    </row>
    <row r="8" spans="2:7" x14ac:dyDescent="0.25">
      <c r="B8" t="s">
        <v>9</v>
      </c>
      <c r="C8" s="1" t="str">
        <f t="shared" si="0"/>
        <v>190</v>
      </c>
      <c r="D8" s="1" t="str">
        <f t="shared" si="1"/>
        <v>120</v>
      </c>
      <c r="E8" s="1" t="str">
        <f t="shared" si="2"/>
        <v>2200</v>
      </c>
      <c r="F8" s="1">
        <v>884</v>
      </c>
      <c r="G8" s="4">
        <f>F8*(EKN!$G$3/60)^1.3</f>
        <v>1080.1475664789</v>
      </c>
    </row>
    <row r="9" spans="2:7" x14ac:dyDescent="0.25">
      <c r="B9" t="s">
        <v>10</v>
      </c>
      <c r="C9" s="1" t="str">
        <f t="shared" si="0"/>
        <v>190</v>
      </c>
      <c r="D9" s="1" t="str">
        <f t="shared" si="1"/>
        <v>120</v>
      </c>
      <c r="E9" s="1" t="str">
        <f t="shared" si="2"/>
        <v>2400</v>
      </c>
      <c r="F9" s="1">
        <v>979</v>
      </c>
      <c r="G9" s="4">
        <f>F9*(EKN!$G$3/60)^1.3</f>
        <v>1196.2267732837593</v>
      </c>
    </row>
    <row r="10" spans="2:7" x14ac:dyDescent="0.25">
      <c r="B10" t="s">
        <v>11</v>
      </c>
      <c r="C10" s="1" t="str">
        <f t="shared" si="0"/>
        <v>190</v>
      </c>
      <c r="D10" s="1" t="str">
        <f t="shared" si="1"/>
        <v>120</v>
      </c>
      <c r="E10" s="1" t="str">
        <f t="shared" si="2"/>
        <v>2600</v>
      </c>
      <c r="F10" s="1">
        <v>1075</v>
      </c>
      <c r="G10" s="4">
        <f>F10*(EKN!$G$3/60)^1.3</f>
        <v>1313.5278664760381</v>
      </c>
    </row>
    <row r="11" spans="2:7" x14ac:dyDescent="0.25">
      <c r="B11" t="s">
        <v>12</v>
      </c>
      <c r="C11" s="1" t="str">
        <f t="shared" si="0"/>
        <v>190</v>
      </c>
      <c r="D11" s="1" t="str">
        <f t="shared" si="1"/>
        <v>120</v>
      </c>
      <c r="E11" s="1" t="str">
        <f t="shared" si="2"/>
        <v>2800</v>
      </c>
      <c r="F11" s="1">
        <v>1170</v>
      </c>
      <c r="G11" s="4">
        <f>F11*(EKN!$G$3/60)^1.3</f>
        <v>1429.6070732808971</v>
      </c>
    </row>
    <row r="12" spans="2:7" x14ac:dyDescent="0.25">
      <c r="B12" t="s">
        <v>13</v>
      </c>
      <c r="C12" s="1" t="str">
        <f t="shared" si="0"/>
        <v>190</v>
      </c>
      <c r="D12" s="1" t="str">
        <f t="shared" si="1"/>
        <v>120</v>
      </c>
      <c r="E12" s="1" t="str">
        <f t="shared" si="2"/>
        <v>3000</v>
      </c>
      <c r="F12" s="1">
        <v>1265</v>
      </c>
      <c r="G12" s="4">
        <f>F12*(EKN!$G$3/60)^1.3</f>
        <v>1545.6862800857564</v>
      </c>
    </row>
    <row r="13" spans="2:7" x14ac:dyDescent="0.25">
      <c r="B13" t="s">
        <v>14</v>
      </c>
      <c r="C13" s="1" t="str">
        <f t="shared" si="0"/>
        <v>190</v>
      </c>
      <c r="D13" s="1" t="str">
        <f t="shared" si="1"/>
        <v>120</v>
      </c>
      <c r="E13" s="1" t="str">
        <f t="shared" si="2"/>
        <v>800</v>
      </c>
      <c r="F13" s="1">
        <v>234</v>
      </c>
      <c r="G13" s="4">
        <f>F13*(EKN!$G$3/60)^1.3</f>
        <v>285.92141465617942</v>
      </c>
    </row>
    <row r="14" spans="2:7" x14ac:dyDescent="0.25">
      <c r="B14" t="s">
        <v>15</v>
      </c>
      <c r="C14" s="1" t="str">
        <f t="shared" si="0"/>
        <v>190</v>
      </c>
      <c r="D14" s="1" t="str">
        <f t="shared" si="1"/>
        <v>150</v>
      </c>
      <c r="E14" s="1" t="str">
        <f t="shared" si="2"/>
        <v>1000</v>
      </c>
      <c r="F14" s="1">
        <v>419</v>
      </c>
      <c r="G14" s="4">
        <f>F14*(EKN!$G$3/60)^1.3</f>
        <v>511.97039632879995</v>
      </c>
    </row>
    <row r="15" spans="2:7" x14ac:dyDescent="0.25">
      <c r="B15" t="s">
        <v>16</v>
      </c>
      <c r="C15" s="1" t="str">
        <f t="shared" si="0"/>
        <v>190</v>
      </c>
      <c r="D15" s="1" t="str">
        <f t="shared" si="1"/>
        <v>150</v>
      </c>
      <c r="E15" s="1" t="str">
        <f t="shared" si="2"/>
        <v>1200</v>
      </c>
      <c r="F15" s="1">
        <v>515</v>
      </c>
      <c r="G15" s="4">
        <f>F15*(EKN!$G$3/60)^1.3</f>
        <v>629.27148952107871</v>
      </c>
    </row>
    <row r="16" spans="2:7" x14ac:dyDescent="0.25">
      <c r="B16" t="s">
        <v>17</v>
      </c>
      <c r="C16" s="1" t="str">
        <f t="shared" si="0"/>
        <v>190</v>
      </c>
      <c r="D16" s="1" t="str">
        <f t="shared" si="1"/>
        <v>150</v>
      </c>
      <c r="E16" s="1" t="str">
        <f t="shared" si="2"/>
        <v>1400</v>
      </c>
      <c r="F16" s="1">
        <v>626</v>
      </c>
      <c r="G16" s="4">
        <f>F16*(EKN!$G$3/60)^1.3</f>
        <v>764.90087852465092</v>
      </c>
    </row>
    <row r="17" spans="2:7" x14ac:dyDescent="0.25">
      <c r="B17" t="s">
        <v>18</v>
      </c>
      <c r="C17" s="1" t="str">
        <f t="shared" si="0"/>
        <v>190</v>
      </c>
      <c r="D17" s="1" t="str">
        <f t="shared" si="1"/>
        <v>150</v>
      </c>
      <c r="E17" s="1" t="str">
        <f t="shared" si="2"/>
        <v>1600</v>
      </c>
      <c r="F17" s="1">
        <v>738</v>
      </c>
      <c r="G17" s="4">
        <f>F17*(EKN!$G$3/60)^1.3</f>
        <v>901.75215391564279</v>
      </c>
    </row>
    <row r="18" spans="2:7" x14ac:dyDescent="0.25">
      <c r="B18" t="s">
        <v>19</v>
      </c>
      <c r="C18" s="1" t="str">
        <f t="shared" si="0"/>
        <v>190</v>
      </c>
      <c r="D18" s="1" t="str">
        <f t="shared" si="1"/>
        <v>150</v>
      </c>
      <c r="E18" s="1" t="str">
        <f t="shared" si="2"/>
        <v>1800</v>
      </c>
      <c r="F18" s="1">
        <v>849</v>
      </c>
      <c r="G18" s="4">
        <f>F18*(EKN!$G$3/60)^1.3</f>
        <v>1037.3815429192152</v>
      </c>
    </row>
    <row r="19" spans="2:7" x14ac:dyDescent="0.25">
      <c r="B19" t="s">
        <v>20</v>
      </c>
      <c r="C19" s="1" t="str">
        <f t="shared" si="0"/>
        <v>190</v>
      </c>
      <c r="D19" s="1" t="str">
        <f t="shared" si="1"/>
        <v>150</v>
      </c>
      <c r="E19" s="1" t="str">
        <f t="shared" si="2"/>
        <v>2000</v>
      </c>
      <c r="F19" s="1">
        <v>961</v>
      </c>
      <c r="G19" s="4">
        <f>F19*(EKN!$G$3/60)^1.3</f>
        <v>1174.232818310207</v>
      </c>
    </row>
    <row r="20" spans="2:7" x14ac:dyDescent="0.25">
      <c r="B20" t="s">
        <v>21</v>
      </c>
      <c r="C20" s="1" t="str">
        <f t="shared" si="0"/>
        <v>190</v>
      </c>
      <c r="D20" s="1" t="str">
        <f t="shared" si="1"/>
        <v>150</v>
      </c>
      <c r="E20" s="1" t="str">
        <f t="shared" si="2"/>
        <v>2200</v>
      </c>
      <c r="F20" s="1">
        <v>1073</v>
      </c>
      <c r="G20" s="4">
        <f>F20*(EKN!$G$3/60)^1.3</f>
        <v>1311.0840937011988</v>
      </c>
    </row>
    <row r="21" spans="2:7" x14ac:dyDescent="0.25">
      <c r="B21" t="s">
        <v>22</v>
      </c>
      <c r="C21" s="1" t="str">
        <f t="shared" si="0"/>
        <v>190</v>
      </c>
      <c r="D21" s="1" t="str">
        <f t="shared" si="1"/>
        <v>150</v>
      </c>
      <c r="E21" s="1" t="str">
        <f t="shared" si="2"/>
        <v>2400</v>
      </c>
      <c r="F21" s="1">
        <v>1184</v>
      </c>
      <c r="G21" s="4">
        <f>F21*(EKN!$G$3/60)^1.3</f>
        <v>1446.7134827047712</v>
      </c>
    </row>
    <row r="22" spans="2:7" x14ac:dyDescent="0.25">
      <c r="B22" t="s">
        <v>23</v>
      </c>
      <c r="C22" s="1" t="str">
        <f t="shared" si="0"/>
        <v>190</v>
      </c>
      <c r="D22" s="1" t="str">
        <f t="shared" si="1"/>
        <v>150</v>
      </c>
      <c r="E22" s="1" t="str">
        <f t="shared" si="2"/>
        <v>2600</v>
      </c>
      <c r="F22" s="1">
        <v>1296</v>
      </c>
      <c r="G22" s="4">
        <f>F22*(EKN!$G$3/60)^1.3</f>
        <v>1583.564758095763</v>
      </c>
    </row>
    <row r="23" spans="2:7" x14ac:dyDescent="0.25">
      <c r="B23" t="s">
        <v>24</v>
      </c>
      <c r="C23" s="1" t="str">
        <f t="shared" si="0"/>
        <v>190</v>
      </c>
      <c r="D23" s="1" t="str">
        <f t="shared" si="1"/>
        <v>150</v>
      </c>
      <c r="E23" s="1" t="str">
        <f t="shared" si="2"/>
        <v>2800</v>
      </c>
      <c r="F23" s="1">
        <v>1392</v>
      </c>
      <c r="G23" s="4">
        <f>F23*(EKN!$G$3/60)^1.3</f>
        <v>1700.8658512880418</v>
      </c>
    </row>
    <row r="24" spans="2:7" x14ac:dyDescent="0.25">
      <c r="B24" t="s">
        <v>25</v>
      </c>
      <c r="C24" s="1" t="str">
        <f t="shared" si="0"/>
        <v>190</v>
      </c>
      <c r="D24" s="1" t="str">
        <f t="shared" si="1"/>
        <v>150</v>
      </c>
      <c r="E24" s="1" t="str">
        <f t="shared" si="2"/>
        <v>3000</v>
      </c>
      <c r="F24" s="1">
        <v>1503</v>
      </c>
      <c r="G24" s="4">
        <f>F24*(EKN!$G$3/60)^1.3</f>
        <v>1836.495240291614</v>
      </c>
    </row>
    <row r="25" spans="2:7" x14ac:dyDescent="0.25">
      <c r="B25" t="s">
        <v>26</v>
      </c>
      <c r="C25" s="1" t="str">
        <f t="shared" si="0"/>
        <v>190</v>
      </c>
      <c r="D25" s="1" t="str">
        <f t="shared" si="1"/>
        <v>150</v>
      </c>
      <c r="E25" s="1" t="str">
        <f t="shared" si="2"/>
        <v>800</v>
      </c>
      <c r="F25" s="1">
        <v>307</v>
      </c>
      <c r="G25" s="4">
        <f>F25*(EKN!$G$3/60)^1.3</f>
        <v>375.11912093780808</v>
      </c>
    </row>
    <row r="26" spans="2:7" x14ac:dyDescent="0.25">
      <c r="B26" t="s">
        <v>27</v>
      </c>
      <c r="C26" s="1" t="str">
        <f t="shared" si="0"/>
        <v>190</v>
      </c>
      <c r="D26" s="1" t="str">
        <f t="shared" si="1"/>
        <v>200</v>
      </c>
      <c r="E26" s="1" t="str">
        <f t="shared" si="2"/>
        <v>1000</v>
      </c>
      <c r="F26" s="1">
        <v>465</v>
      </c>
      <c r="G26" s="4">
        <f>F26*(EKN!$G$3/60)^1.3</f>
        <v>568.17717015010021</v>
      </c>
    </row>
    <row r="27" spans="2:7" x14ac:dyDescent="0.25">
      <c r="B27" t="s">
        <v>28</v>
      </c>
      <c r="C27" s="1" t="str">
        <f t="shared" si="0"/>
        <v>190</v>
      </c>
      <c r="D27" s="1" t="str">
        <f t="shared" si="1"/>
        <v>200</v>
      </c>
      <c r="E27" s="1" t="str">
        <f t="shared" si="2"/>
        <v>1200</v>
      </c>
      <c r="F27" s="1">
        <v>591</v>
      </c>
      <c r="G27" s="4">
        <f>F27*(EKN!$G$3/60)^1.3</f>
        <v>722.13485496496605</v>
      </c>
    </row>
    <row r="28" spans="2:7" x14ac:dyDescent="0.25">
      <c r="B28" t="s">
        <v>29</v>
      </c>
      <c r="C28" s="1" t="str">
        <f t="shared" si="0"/>
        <v>190</v>
      </c>
      <c r="D28" s="1" t="str">
        <f t="shared" si="1"/>
        <v>200</v>
      </c>
      <c r="E28" s="1" t="str">
        <f t="shared" si="2"/>
        <v>1400</v>
      </c>
      <c r="F28" s="1">
        <v>717</v>
      </c>
      <c r="G28" s="4">
        <f>F28*(EKN!$G$3/60)^1.3</f>
        <v>876.0925397798319</v>
      </c>
    </row>
    <row r="29" spans="2:7" x14ac:dyDescent="0.25">
      <c r="B29" t="s">
        <v>30</v>
      </c>
      <c r="C29" s="1" t="str">
        <f t="shared" si="0"/>
        <v>190</v>
      </c>
      <c r="D29" s="1" t="str">
        <f t="shared" si="1"/>
        <v>200</v>
      </c>
      <c r="E29" s="1" t="str">
        <f t="shared" si="2"/>
        <v>1600</v>
      </c>
      <c r="F29" s="1">
        <v>843</v>
      </c>
      <c r="G29" s="4">
        <f>F29*(EKN!$G$3/60)^1.3</f>
        <v>1030.0502245946977</v>
      </c>
    </row>
    <row r="30" spans="2:7" x14ac:dyDescent="0.25">
      <c r="B30" t="s">
        <v>31</v>
      </c>
      <c r="C30" s="1" t="str">
        <f t="shared" si="0"/>
        <v>190</v>
      </c>
      <c r="D30" s="1" t="str">
        <f t="shared" si="1"/>
        <v>200</v>
      </c>
      <c r="E30" s="1" t="str">
        <f t="shared" si="2"/>
        <v>1800</v>
      </c>
      <c r="F30" s="1">
        <v>969</v>
      </c>
      <c r="G30" s="4">
        <f>F30*(EKN!$G$3/60)^1.3</f>
        <v>1184.0079094095636</v>
      </c>
    </row>
    <row r="31" spans="2:7" x14ac:dyDescent="0.25">
      <c r="B31" t="s">
        <v>32</v>
      </c>
      <c r="C31" s="1" t="str">
        <f t="shared" si="0"/>
        <v>190</v>
      </c>
      <c r="D31" s="1" t="str">
        <f t="shared" si="1"/>
        <v>200</v>
      </c>
      <c r="E31" s="1" t="str">
        <f t="shared" si="2"/>
        <v>2000</v>
      </c>
      <c r="F31" s="1">
        <v>1079</v>
      </c>
      <c r="G31" s="4">
        <f>F31*(EKN!$G$3/60)^1.3</f>
        <v>1318.4154120257163</v>
      </c>
    </row>
    <row r="32" spans="2:7" x14ac:dyDescent="0.25">
      <c r="B32" t="s">
        <v>33</v>
      </c>
      <c r="C32" s="1" t="str">
        <f t="shared" si="0"/>
        <v>190</v>
      </c>
      <c r="D32" s="1" t="str">
        <f t="shared" si="1"/>
        <v>200</v>
      </c>
      <c r="E32" s="1" t="str">
        <f t="shared" si="2"/>
        <v>2200</v>
      </c>
      <c r="F32" s="1">
        <v>1205</v>
      </c>
      <c r="G32" s="4">
        <f>F32*(EKN!$G$3/60)^1.3</f>
        <v>1472.3730968405821</v>
      </c>
    </row>
    <row r="33" spans="2:7" x14ac:dyDescent="0.25">
      <c r="B33" t="s">
        <v>34</v>
      </c>
      <c r="C33" s="1" t="str">
        <f t="shared" si="0"/>
        <v>190</v>
      </c>
      <c r="D33" s="1" t="str">
        <f t="shared" si="1"/>
        <v>200</v>
      </c>
      <c r="E33" s="1" t="str">
        <f t="shared" si="2"/>
        <v>2400</v>
      </c>
      <c r="F33" s="1">
        <v>1331</v>
      </c>
      <c r="G33" s="4">
        <f>F33*(EKN!$G$3/60)^1.3</f>
        <v>1626.3307816554479</v>
      </c>
    </row>
    <row r="34" spans="2:7" x14ac:dyDescent="0.25">
      <c r="B34" t="s">
        <v>35</v>
      </c>
      <c r="C34" s="1" t="str">
        <f t="shared" si="0"/>
        <v>190</v>
      </c>
      <c r="D34" s="1" t="str">
        <f t="shared" si="1"/>
        <v>200</v>
      </c>
      <c r="E34" s="1" t="str">
        <f t="shared" si="2"/>
        <v>2600</v>
      </c>
      <c r="F34" s="1">
        <v>1458</v>
      </c>
      <c r="G34" s="4">
        <f>F34*(EKN!$G$3/60)^1.3</f>
        <v>1781.5103528577333</v>
      </c>
    </row>
    <row r="35" spans="2:7" x14ac:dyDescent="0.25">
      <c r="B35" t="s">
        <v>36</v>
      </c>
      <c r="C35" s="1" t="str">
        <f t="shared" si="0"/>
        <v>190</v>
      </c>
      <c r="D35" s="1" t="str">
        <f t="shared" si="1"/>
        <v>200</v>
      </c>
      <c r="E35" s="1" t="str">
        <f t="shared" si="2"/>
        <v>2800</v>
      </c>
      <c r="F35" s="1">
        <v>1584</v>
      </c>
      <c r="G35" s="4">
        <f>F35*(EKN!$G$3/60)^1.3</f>
        <v>1935.4680376725992</v>
      </c>
    </row>
    <row r="36" spans="2:7" x14ac:dyDescent="0.25">
      <c r="B36" t="s">
        <v>37</v>
      </c>
      <c r="C36" s="1" t="str">
        <f t="shared" si="0"/>
        <v>190</v>
      </c>
      <c r="D36" s="1" t="str">
        <f t="shared" si="1"/>
        <v>200</v>
      </c>
      <c r="E36" s="1" t="str">
        <f t="shared" si="2"/>
        <v>3000</v>
      </c>
      <c r="F36" s="1">
        <v>1710</v>
      </c>
      <c r="G36" s="4">
        <f>F36*(EKN!$G$3/60)^1.3</f>
        <v>2089.425722487465</v>
      </c>
    </row>
    <row r="37" spans="2:7" x14ac:dyDescent="0.25">
      <c r="B37" t="s">
        <v>38</v>
      </c>
      <c r="C37" s="1" t="str">
        <f t="shared" si="0"/>
        <v>190</v>
      </c>
      <c r="D37" s="1" t="str">
        <f t="shared" si="1"/>
        <v>200</v>
      </c>
      <c r="E37" s="1" t="str">
        <f t="shared" si="2"/>
        <v>800</v>
      </c>
      <c r="F37" s="1">
        <v>338</v>
      </c>
      <c r="G37" s="4">
        <f>F37*(EKN!$G$3/60)^1.3</f>
        <v>412.99759894781477</v>
      </c>
    </row>
    <row r="38" spans="2:7" x14ac:dyDescent="0.25">
      <c r="B38" t="s">
        <v>39</v>
      </c>
      <c r="C38" s="1" t="str">
        <f t="shared" si="0"/>
        <v>190</v>
      </c>
      <c r="D38" s="1" t="str">
        <f t="shared" ref="D38:D49" si="3">MID(B38,9,2)</f>
        <v>90</v>
      </c>
      <c r="E38" s="1" t="str">
        <f t="shared" ref="E38:E49" si="4">MID(B38,12,5)</f>
        <v>1000</v>
      </c>
      <c r="F38" s="1">
        <v>260</v>
      </c>
      <c r="G38" s="4">
        <f>F38*(EKN!$G$3/60)^1.3</f>
        <v>317.69046072908827</v>
      </c>
    </row>
    <row r="39" spans="2:7" x14ac:dyDescent="0.25">
      <c r="B39" t="s">
        <v>40</v>
      </c>
      <c r="C39" s="1" t="str">
        <f t="shared" si="0"/>
        <v>190</v>
      </c>
      <c r="D39" s="1" t="str">
        <f t="shared" si="3"/>
        <v>90</v>
      </c>
      <c r="E39" s="1" t="str">
        <f t="shared" si="4"/>
        <v>1200</v>
      </c>
      <c r="F39" s="1">
        <v>337</v>
      </c>
      <c r="G39" s="4">
        <f>F39*(EKN!$G$3/60)^1.3</f>
        <v>411.77571256039516</v>
      </c>
    </row>
    <row r="40" spans="2:7" x14ac:dyDescent="0.25">
      <c r="B40" t="s">
        <v>41</v>
      </c>
      <c r="C40" s="1" t="str">
        <f t="shared" si="0"/>
        <v>190</v>
      </c>
      <c r="D40" s="1" t="str">
        <f t="shared" si="3"/>
        <v>90</v>
      </c>
      <c r="E40" s="1" t="str">
        <f t="shared" si="4"/>
        <v>1400</v>
      </c>
      <c r="F40" s="1">
        <v>414</v>
      </c>
      <c r="G40" s="4">
        <f>F40*(EKN!$G$3/60)^1.3</f>
        <v>505.86096439170205</v>
      </c>
    </row>
    <row r="41" spans="2:7" x14ac:dyDescent="0.25">
      <c r="B41" t="s">
        <v>42</v>
      </c>
      <c r="C41" s="1" t="str">
        <f t="shared" si="0"/>
        <v>190</v>
      </c>
      <c r="D41" s="1" t="str">
        <f t="shared" si="3"/>
        <v>90</v>
      </c>
      <c r="E41" s="1" t="str">
        <f t="shared" si="4"/>
        <v>1600</v>
      </c>
      <c r="F41" s="1">
        <v>491</v>
      </c>
      <c r="G41" s="4">
        <f>F41*(EKN!$G$3/60)^1.3</f>
        <v>599.94621622300895</v>
      </c>
    </row>
    <row r="42" spans="2:7" x14ac:dyDescent="0.25">
      <c r="B42" t="s">
        <v>43</v>
      </c>
      <c r="C42" s="1" t="str">
        <f t="shared" si="0"/>
        <v>190</v>
      </c>
      <c r="D42" s="1" t="str">
        <f t="shared" si="3"/>
        <v>90</v>
      </c>
      <c r="E42" s="1" t="str">
        <f t="shared" si="4"/>
        <v>1800</v>
      </c>
      <c r="F42" s="1">
        <v>568</v>
      </c>
      <c r="G42" s="4">
        <f>F42*(EKN!$G$3/60)^1.3</f>
        <v>694.03146805431584</v>
      </c>
    </row>
    <row r="43" spans="2:7" x14ac:dyDescent="0.25">
      <c r="B43" t="s">
        <v>44</v>
      </c>
      <c r="C43" s="1" t="str">
        <f t="shared" si="0"/>
        <v>190</v>
      </c>
      <c r="D43" s="1" t="str">
        <f t="shared" si="3"/>
        <v>90</v>
      </c>
      <c r="E43" s="1" t="str">
        <f t="shared" si="4"/>
        <v>2000</v>
      </c>
      <c r="F43" s="1">
        <v>645</v>
      </c>
      <c r="G43" s="4">
        <f>F43*(EKN!$G$3/60)^1.3</f>
        <v>788.11671988562284</v>
      </c>
    </row>
    <row r="44" spans="2:7" x14ac:dyDescent="0.25">
      <c r="B44" t="s">
        <v>45</v>
      </c>
      <c r="C44" s="1" t="str">
        <f t="shared" si="0"/>
        <v>190</v>
      </c>
      <c r="D44" s="1" t="str">
        <f t="shared" si="3"/>
        <v>90</v>
      </c>
      <c r="E44" s="1" t="str">
        <f t="shared" si="4"/>
        <v>2200</v>
      </c>
      <c r="F44" s="1">
        <v>722</v>
      </c>
      <c r="G44" s="4">
        <f>F44*(EKN!$G$3/60)^1.3</f>
        <v>882.20197171692973</v>
      </c>
    </row>
    <row r="45" spans="2:7" x14ac:dyDescent="0.25">
      <c r="B45" t="s">
        <v>46</v>
      </c>
      <c r="C45" s="1" t="str">
        <f t="shared" si="0"/>
        <v>190</v>
      </c>
      <c r="D45" s="1" t="str">
        <f t="shared" si="3"/>
        <v>90</v>
      </c>
      <c r="E45" s="1" t="str">
        <f t="shared" si="4"/>
        <v>2400</v>
      </c>
      <c r="F45" s="1">
        <v>799</v>
      </c>
      <c r="G45" s="4">
        <f>F45*(EKN!$G$3/60)^1.3</f>
        <v>976.28722354823662</v>
      </c>
    </row>
    <row r="46" spans="2:7" x14ac:dyDescent="0.25">
      <c r="B46" t="s">
        <v>47</v>
      </c>
      <c r="C46" s="1" t="str">
        <f t="shared" si="0"/>
        <v>190</v>
      </c>
      <c r="D46" s="1" t="str">
        <f t="shared" si="3"/>
        <v>90</v>
      </c>
      <c r="E46" s="1" t="str">
        <f t="shared" si="4"/>
        <v>2600</v>
      </c>
      <c r="F46" s="1">
        <v>876</v>
      </c>
      <c r="G46" s="4">
        <f>F46*(EKN!$G$3/60)^1.3</f>
        <v>1070.3724753795436</v>
      </c>
    </row>
    <row r="47" spans="2:7" x14ac:dyDescent="0.25">
      <c r="B47" t="s">
        <v>48</v>
      </c>
      <c r="C47" s="1" t="str">
        <f t="shared" si="0"/>
        <v>190</v>
      </c>
      <c r="D47" s="1" t="str">
        <f t="shared" si="3"/>
        <v>90</v>
      </c>
      <c r="E47" s="1" t="str">
        <f t="shared" si="4"/>
        <v>2800</v>
      </c>
      <c r="F47" s="1">
        <v>936</v>
      </c>
      <c r="G47" s="4">
        <f>F47*(EKN!$G$3/60)^1.3</f>
        <v>1143.6856586247177</v>
      </c>
    </row>
    <row r="48" spans="2:7" x14ac:dyDescent="0.25">
      <c r="B48" t="s">
        <v>49</v>
      </c>
      <c r="C48" s="1" t="str">
        <f t="shared" si="0"/>
        <v>190</v>
      </c>
      <c r="D48" s="1" t="str">
        <f t="shared" si="3"/>
        <v>90</v>
      </c>
      <c r="E48" s="1" t="str">
        <f t="shared" si="4"/>
        <v>3000</v>
      </c>
      <c r="F48" s="1">
        <v>1013</v>
      </c>
      <c r="G48" s="4">
        <f>F48*(EKN!$G$3/60)^1.3</f>
        <v>1237.7709104560247</v>
      </c>
    </row>
    <row r="49" spans="2:7" x14ac:dyDescent="0.25">
      <c r="B49" t="s">
        <v>50</v>
      </c>
      <c r="C49" s="1" t="str">
        <f t="shared" si="0"/>
        <v>190</v>
      </c>
      <c r="D49" s="1" t="str">
        <f t="shared" si="3"/>
        <v>90</v>
      </c>
      <c r="E49" s="1" t="str">
        <f t="shared" si="4"/>
        <v>800</v>
      </c>
      <c r="F49" s="1">
        <v>183</v>
      </c>
      <c r="G49" s="4">
        <f>F49*(EKN!$G$3/60)^1.3</f>
        <v>223.60520889778135</v>
      </c>
    </row>
    <row r="50" spans="2:7" x14ac:dyDescent="0.25">
      <c r="B50" t="s">
        <v>51</v>
      </c>
      <c r="C50" s="1" t="str">
        <f t="shared" si="0"/>
        <v>240</v>
      </c>
      <c r="D50" s="1" t="str">
        <f t="shared" ref="D50:D85" si="5">MID(B50,9,3)</f>
        <v>120</v>
      </c>
      <c r="E50" s="1" t="str">
        <f t="shared" ref="E50:E85" si="6">MID(B50,13,5)</f>
        <v>1000</v>
      </c>
      <c r="F50" s="1">
        <v>372</v>
      </c>
      <c r="G50" s="4">
        <f>F50*(EKN!$G$3/60)^1.3</f>
        <v>454.54173612008015</v>
      </c>
    </row>
    <row r="51" spans="2:7" x14ac:dyDescent="0.25">
      <c r="B51" t="s">
        <v>52</v>
      </c>
      <c r="C51" s="1" t="str">
        <f t="shared" si="0"/>
        <v>240</v>
      </c>
      <c r="D51" s="1" t="str">
        <f t="shared" si="5"/>
        <v>120</v>
      </c>
      <c r="E51" s="1" t="str">
        <f t="shared" si="6"/>
        <v>1200</v>
      </c>
      <c r="F51" s="1">
        <v>478</v>
      </c>
      <c r="G51" s="4">
        <f>F51*(EKN!$G$3/60)^1.3</f>
        <v>584.06169318655452</v>
      </c>
    </row>
    <row r="52" spans="2:7" x14ac:dyDescent="0.25">
      <c r="B52" t="s">
        <v>53</v>
      </c>
      <c r="C52" s="1" t="str">
        <f t="shared" si="0"/>
        <v>240</v>
      </c>
      <c r="D52" s="1" t="str">
        <f t="shared" si="5"/>
        <v>120</v>
      </c>
      <c r="E52" s="1" t="str">
        <f t="shared" si="6"/>
        <v>1400</v>
      </c>
      <c r="F52" s="1">
        <v>585</v>
      </c>
      <c r="G52" s="4">
        <f>F52*(EKN!$G$3/60)^1.3</f>
        <v>714.80353664044856</v>
      </c>
    </row>
    <row r="53" spans="2:7" x14ac:dyDescent="0.25">
      <c r="B53" t="s">
        <v>54</v>
      </c>
      <c r="C53" s="1" t="str">
        <f t="shared" si="0"/>
        <v>240</v>
      </c>
      <c r="D53" s="1" t="str">
        <f t="shared" si="5"/>
        <v>120</v>
      </c>
      <c r="E53" s="1" t="str">
        <f t="shared" si="6"/>
        <v>1600</v>
      </c>
      <c r="F53" s="1">
        <v>692</v>
      </c>
      <c r="G53" s="4">
        <f>F53*(EKN!$G$3/60)^1.3</f>
        <v>845.54538009434259</v>
      </c>
    </row>
    <row r="54" spans="2:7" x14ac:dyDescent="0.25">
      <c r="B54" t="s">
        <v>55</v>
      </c>
      <c r="C54" s="1" t="str">
        <f t="shared" si="0"/>
        <v>240</v>
      </c>
      <c r="D54" s="1" t="str">
        <f t="shared" si="5"/>
        <v>120</v>
      </c>
      <c r="E54" s="1" t="str">
        <f t="shared" si="6"/>
        <v>1800</v>
      </c>
      <c r="F54" s="1">
        <v>799</v>
      </c>
      <c r="G54" s="4">
        <f>F54*(EKN!$G$3/60)^1.3</f>
        <v>976.28722354823662</v>
      </c>
    </row>
    <row r="55" spans="2:7" x14ac:dyDescent="0.25">
      <c r="B55" t="s">
        <v>56</v>
      </c>
      <c r="C55" s="1" t="str">
        <f t="shared" si="0"/>
        <v>240</v>
      </c>
      <c r="D55" s="1" t="str">
        <f t="shared" si="5"/>
        <v>120</v>
      </c>
      <c r="E55" s="1" t="str">
        <f t="shared" si="6"/>
        <v>2000</v>
      </c>
      <c r="F55" s="1">
        <v>890</v>
      </c>
      <c r="G55" s="4">
        <f>F55*(EKN!$G$3/60)^1.3</f>
        <v>1087.4788848034175</v>
      </c>
    </row>
    <row r="56" spans="2:7" x14ac:dyDescent="0.25">
      <c r="B56" t="s">
        <v>57</v>
      </c>
      <c r="C56" s="1" t="str">
        <f t="shared" si="0"/>
        <v>240</v>
      </c>
      <c r="D56" s="1" t="str">
        <f t="shared" si="5"/>
        <v>120</v>
      </c>
      <c r="E56" s="1" t="str">
        <f t="shared" si="6"/>
        <v>2200</v>
      </c>
      <c r="F56" s="1">
        <v>997</v>
      </c>
      <c r="G56" s="4">
        <f>F56*(EKN!$G$3/60)^1.3</f>
        <v>1218.2207282573115</v>
      </c>
    </row>
    <row r="57" spans="2:7" x14ac:dyDescent="0.25">
      <c r="B57" t="s">
        <v>58</v>
      </c>
      <c r="C57" s="1" t="str">
        <f t="shared" si="0"/>
        <v>240</v>
      </c>
      <c r="D57" s="1" t="str">
        <f t="shared" si="5"/>
        <v>120</v>
      </c>
      <c r="E57" s="1" t="str">
        <f t="shared" si="6"/>
        <v>2400</v>
      </c>
      <c r="F57" s="1">
        <v>1104</v>
      </c>
      <c r="G57" s="4">
        <f>F57*(EKN!$G$3/60)^1.3</f>
        <v>1348.9625717112056</v>
      </c>
    </row>
    <row r="58" spans="2:7" x14ac:dyDescent="0.25">
      <c r="B58" t="s">
        <v>59</v>
      </c>
      <c r="C58" s="1" t="str">
        <f t="shared" si="0"/>
        <v>240</v>
      </c>
      <c r="D58" s="1" t="str">
        <f t="shared" si="5"/>
        <v>120</v>
      </c>
      <c r="E58" s="1" t="str">
        <f t="shared" si="6"/>
        <v>2600</v>
      </c>
      <c r="F58" s="1">
        <v>1211</v>
      </c>
      <c r="G58" s="4">
        <f>F58*(EKN!$G$3/60)^1.3</f>
        <v>1479.7044151650996</v>
      </c>
    </row>
    <row r="59" spans="2:7" x14ac:dyDescent="0.25">
      <c r="B59" t="s">
        <v>60</v>
      </c>
      <c r="C59" s="1" t="str">
        <f t="shared" si="0"/>
        <v>240</v>
      </c>
      <c r="D59" s="1" t="str">
        <f t="shared" si="5"/>
        <v>120</v>
      </c>
      <c r="E59" s="1" t="str">
        <f t="shared" si="6"/>
        <v>2800</v>
      </c>
      <c r="F59" s="1">
        <v>1318</v>
      </c>
      <c r="G59" s="4">
        <f>F59*(EKN!$G$3/60)^1.3</f>
        <v>1610.4462586189936</v>
      </c>
    </row>
    <row r="60" spans="2:7" x14ac:dyDescent="0.25">
      <c r="B60" t="s">
        <v>61</v>
      </c>
      <c r="C60" s="1" t="str">
        <f t="shared" si="0"/>
        <v>240</v>
      </c>
      <c r="D60" s="1" t="str">
        <f t="shared" si="5"/>
        <v>120</v>
      </c>
      <c r="E60" s="1" t="str">
        <f t="shared" si="6"/>
        <v>3000</v>
      </c>
      <c r="F60" s="1">
        <v>1525</v>
      </c>
      <c r="G60" s="4">
        <f>F60*(EKN!$G$3/60)^1.3</f>
        <v>1863.3767408148447</v>
      </c>
    </row>
    <row r="61" spans="2:7" x14ac:dyDescent="0.25">
      <c r="B61" t="s">
        <v>62</v>
      </c>
      <c r="C61" s="1" t="str">
        <f t="shared" si="0"/>
        <v>240</v>
      </c>
      <c r="D61" s="1" t="str">
        <f t="shared" si="5"/>
        <v>120</v>
      </c>
      <c r="E61" s="1" t="str">
        <f t="shared" si="6"/>
        <v>800</v>
      </c>
      <c r="F61" s="1">
        <v>265</v>
      </c>
      <c r="G61" s="4">
        <f>F61*(EKN!$G$3/60)^1.3</f>
        <v>323.79989266618611</v>
      </c>
    </row>
    <row r="62" spans="2:7" x14ac:dyDescent="0.25">
      <c r="B62" t="s">
        <v>63</v>
      </c>
      <c r="C62" s="1" t="str">
        <f t="shared" si="0"/>
        <v>240</v>
      </c>
      <c r="D62" s="1" t="str">
        <f t="shared" si="5"/>
        <v>150</v>
      </c>
      <c r="E62" s="1" t="str">
        <f t="shared" si="6"/>
        <v>1000</v>
      </c>
      <c r="F62" s="1">
        <v>582</v>
      </c>
      <c r="G62" s="4">
        <f>F62*(EKN!$G$3/60)^1.3</f>
        <v>711.13787747818992</v>
      </c>
    </row>
    <row r="63" spans="2:7" x14ac:dyDescent="0.25">
      <c r="B63" t="s">
        <v>64</v>
      </c>
      <c r="C63" s="1" t="str">
        <f t="shared" si="0"/>
        <v>240</v>
      </c>
      <c r="D63" s="1" t="str">
        <f t="shared" si="5"/>
        <v>150</v>
      </c>
      <c r="E63" s="1" t="str">
        <f t="shared" si="6"/>
        <v>1200</v>
      </c>
      <c r="F63" s="1">
        <v>723</v>
      </c>
      <c r="G63" s="4">
        <f>F63*(EKN!$G$3/60)^1.3</f>
        <v>883.42385810434928</v>
      </c>
    </row>
    <row r="64" spans="2:7" x14ac:dyDescent="0.25">
      <c r="B64" t="s">
        <v>65</v>
      </c>
      <c r="C64" s="1" t="str">
        <f t="shared" si="0"/>
        <v>240</v>
      </c>
      <c r="D64" s="1" t="str">
        <f t="shared" si="5"/>
        <v>150</v>
      </c>
      <c r="E64" s="1" t="str">
        <f t="shared" si="6"/>
        <v>1400</v>
      </c>
      <c r="F64" s="1">
        <v>879</v>
      </c>
      <c r="G64" s="4">
        <f>F64*(EKN!$G$3/60)^1.3</f>
        <v>1074.0381345418023</v>
      </c>
    </row>
    <row r="65" spans="2:7" x14ac:dyDescent="0.25">
      <c r="B65" t="s">
        <v>66</v>
      </c>
      <c r="C65" s="1" t="str">
        <f t="shared" si="0"/>
        <v>240</v>
      </c>
      <c r="D65" s="1" t="str">
        <f t="shared" si="5"/>
        <v>150</v>
      </c>
      <c r="E65" s="1" t="str">
        <f t="shared" si="6"/>
        <v>1600</v>
      </c>
      <c r="F65" s="1">
        <v>1036</v>
      </c>
      <c r="G65" s="4">
        <f>F65*(EKN!$G$3/60)^1.3</f>
        <v>1265.8742973666747</v>
      </c>
    </row>
    <row r="66" spans="2:7" x14ac:dyDescent="0.25">
      <c r="B66" t="s">
        <v>67</v>
      </c>
      <c r="C66" s="1" t="str">
        <f t="shared" ref="C66:C129" si="7">MID(B66,5,3)</f>
        <v>240</v>
      </c>
      <c r="D66" s="1" t="str">
        <f t="shared" si="5"/>
        <v>150</v>
      </c>
      <c r="E66" s="1" t="str">
        <f t="shared" si="6"/>
        <v>1800</v>
      </c>
      <c r="F66" s="1">
        <v>1192</v>
      </c>
      <c r="G66" s="4">
        <f>F66*(EKN!$G$3/60)^1.3</f>
        <v>1456.4885738041278</v>
      </c>
    </row>
    <row r="67" spans="2:7" x14ac:dyDescent="0.25">
      <c r="B67" t="s">
        <v>68</v>
      </c>
      <c r="C67" s="1" t="str">
        <f t="shared" si="7"/>
        <v>240</v>
      </c>
      <c r="D67" s="1" t="str">
        <f t="shared" si="5"/>
        <v>150</v>
      </c>
      <c r="E67" s="1" t="str">
        <f t="shared" si="6"/>
        <v>2000</v>
      </c>
      <c r="F67" s="1">
        <v>1349</v>
      </c>
      <c r="G67" s="4">
        <f>F67*(EKN!$G$3/60)^1.3</f>
        <v>1648.3247366290002</v>
      </c>
    </row>
    <row r="68" spans="2:7" x14ac:dyDescent="0.25">
      <c r="B68" t="s">
        <v>69</v>
      </c>
      <c r="C68" s="1" t="str">
        <f t="shared" si="7"/>
        <v>240</v>
      </c>
      <c r="D68" s="1" t="str">
        <f t="shared" si="5"/>
        <v>150</v>
      </c>
      <c r="E68" s="1" t="str">
        <f t="shared" si="6"/>
        <v>2200</v>
      </c>
      <c r="F68" s="1">
        <v>1505</v>
      </c>
      <c r="G68" s="4">
        <f>F68*(EKN!$G$3/60)^1.3</f>
        <v>1838.9390130664533</v>
      </c>
    </row>
    <row r="69" spans="2:7" x14ac:dyDescent="0.25">
      <c r="B69" t="s">
        <v>70</v>
      </c>
      <c r="C69" s="1" t="str">
        <f t="shared" si="7"/>
        <v>240</v>
      </c>
      <c r="D69" s="1" t="str">
        <f t="shared" si="5"/>
        <v>150</v>
      </c>
      <c r="E69" s="1" t="str">
        <f t="shared" si="6"/>
        <v>2400</v>
      </c>
      <c r="F69" s="1">
        <v>1662</v>
      </c>
      <c r="G69" s="4">
        <f>F69*(EKN!$G$3/60)^1.3</f>
        <v>2030.7751758913257</v>
      </c>
    </row>
    <row r="70" spans="2:7" x14ac:dyDescent="0.25">
      <c r="B70" t="s">
        <v>71</v>
      </c>
      <c r="C70" s="1" t="str">
        <f t="shared" si="7"/>
        <v>240</v>
      </c>
      <c r="D70" s="1" t="str">
        <f t="shared" si="5"/>
        <v>150</v>
      </c>
      <c r="E70" s="1" t="str">
        <f t="shared" si="6"/>
        <v>2600</v>
      </c>
      <c r="F70" s="1">
        <v>1818</v>
      </c>
      <c r="G70" s="4">
        <f>F70*(EKN!$G$3/60)^1.3</f>
        <v>2221.3894523287786</v>
      </c>
    </row>
    <row r="71" spans="2:7" x14ac:dyDescent="0.25">
      <c r="B71" t="s">
        <v>72</v>
      </c>
      <c r="C71" s="1" t="str">
        <f t="shared" si="7"/>
        <v>240</v>
      </c>
      <c r="D71" s="1" t="str">
        <f t="shared" si="5"/>
        <v>150</v>
      </c>
      <c r="E71" s="1" t="str">
        <f t="shared" si="6"/>
        <v>2800</v>
      </c>
      <c r="F71" s="1">
        <v>1958</v>
      </c>
      <c r="G71" s="4">
        <f>F71*(EKN!$G$3/60)^1.3</f>
        <v>2392.4535465675185</v>
      </c>
    </row>
    <row r="72" spans="2:7" x14ac:dyDescent="0.25">
      <c r="B72" t="s">
        <v>73</v>
      </c>
      <c r="C72" s="1" t="str">
        <f t="shared" si="7"/>
        <v>240</v>
      </c>
      <c r="D72" s="1" t="str">
        <f t="shared" si="5"/>
        <v>150</v>
      </c>
      <c r="E72" s="1" t="str">
        <f t="shared" si="6"/>
        <v>3000</v>
      </c>
      <c r="F72" s="1">
        <v>2115</v>
      </c>
      <c r="G72" s="4">
        <f>F72*(EKN!$G$3/60)^1.3</f>
        <v>2584.2897093923912</v>
      </c>
    </row>
    <row r="73" spans="2:7" x14ac:dyDescent="0.25">
      <c r="B73" t="s">
        <v>74</v>
      </c>
      <c r="C73" s="1" t="str">
        <f t="shared" si="7"/>
        <v>240</v>
      </c>
      <c r="D73" s="1" t="str">
        <f t="shared" si="5"/>
        <v>150</v>
      </c>
      <c r="E73" s="1" t="str">
        <f t="shared" si="6"/>
        <v>800</v>
      </c>
      <c r="F73" s="1">
        <v>426</v>
      </c>
      <c r="G73" s="4">
        <f>F73*(EKN!$G$3/60)^1.3</f>
        <v>520.52360104073693</v>
      </c>
    </row>
    <row r="74" spans="2:7" x14ac:dyDescent="0.25">
      <c r="B74" t="s">
        <v>75</v>
      </c>
      <c r="C74" s="1" t="str">
        <f t="shared" si="7"/>
        <v>240</v>
      </c>
      <c r="D74" s="1" t="str">
        <f t="shared" si="5"/>
        <v>200</v>
      </c>
      <c r="E74" s="1" t="str">
        <f t="shared" si="6"/>
        <v>1000</v>
      </c>
      <c r="F74" s="1">
        <v>616</v>
      </c>
      <c r="G74" s="4">
        <f>F74*(EKN!$G$3/60)^1.3</f>
        <v>752.68201465045524</v>
      </c>
    </row>
    <row r="75" spans="2:7" x14ac:dyDescent="0.25">
      <c r="B75" t="s">
        <v>76</v>
      </c>
      <c r="C75" s="1" t="str">
        <f t="shared" si="7"/>
        <v>240</v>
      </c>
      <c r="D75" s="1" t="str">
        <f t="shared" si="5"/>
        <v>200</v>
      </c>
      <c r="E75" s="1" t="str">
        <f t="shared" si="6"/>
        <v>1200</v>
      </c>
      <c r="F75" s="1">
        <v>764</v>
      </c>
      <c r="G75" s="4">
        <f>F75*(EKN!$G$3/60)^1.3</f>
        <v>933.52119998855164</v>
      </c>
    </row>
    <row r="76" spans="2:7" x14ac:dyDescent="0.25">
      <c r="B76" t="s">
        <v>77</v>
      </c>
      <c r="C76" s="1" t="str">
        <f t="shared" si="7"/>
        <v>240</v>
      </c>
      <c r="D76" s="1" t="str">
        <f t="shared" si="5"/>
        <v>200</v>
      </c>
      <c r="E76" s="1" t="str">
        <f t="shared" si="6"/>
        <v>1400</v>
      </c>
      <c r="F76" s="1">
        <v>953</v>
      </c>
      <c r="G76" s="4">
        <f>F76*(EKN!$G$3/60)^1.3</f>
        <v>1164.4577272108504</v>
      </c>
    </row>
    <row r="77" spans="2:7" x14ac:dyDescent="0.25">
      <c r="B77" t="s">
        <v>78</v>
      </c>
      <c r="C77" s="1" t="str">
        <f t="shared" si="7"/>
        <v>240</v>
      </c>
      <c r="D77" s="1" t="str">
        <f t="shared" si="5"/>
        <v>200</v>
      </c>
      <c r="E77" s="1" t="str">
        <f t="shared" si="6"/>
        <v>1600</v>
      </c>
      <c r="F77" s="1">
        <v>1121</v>
      </c>
      <c r="G77" s="4">
        <f>F77*(EKN!$G$3/60)^1.3</f>
        <v>1369.7346402973383</v>
      </c>
    </row>
    <row r="78" spans="2:7" x14ac:dyDescent="0.25">
      <c r="B78" t="s">
        <v>79</v>
      </c>
      <c r="C78" s="1" t="str">
        <f t="shared" si="7"/>
        <v>240</v>
      </c>
      <c r="D78" s="1" t="str">
        <f t="shared" si="5"/>
        <v>200</v>
      </c>
      <c r="E78" s="1" t="str">
        <f t="shared" si="6"/>
        <v>1800</v>
      </c>
      <c r="F78" s="1">
        <v>1290</v>
      </c>
      <c r="G78" s="4">
        <f>F78*(EKN!$G$3/60)^1.3</f>
        <v>1576.2334397712457</v>
      </c>
    </row>
    <row r="79" spans="2:7" x14ac:dyDescent="0.25">
      <c r="B79" t="s">
        <v>80</v>
      </c>
      <c r="C79" s="1" t="str">
        <f t="shared" si="7"/>
        <v>240</v>
      </c>
      <c r="D79" s="1" t="str">
        <f t="shared" si="5"/>
        <v>200</v>
      </c>
      <c r="E79" s="1" t="str">
        <f t="shared" si="6"/>
        <v>2000</v>
      </c>
      <c r="F79" s="1">
        <v>1442</v>
      </c>
      <c r="G79" s="4">
        <f>F79*(EKN!$G$3/60)^1.3</f>
        <v>1761.9601706590204</v>
      </c>
    </row>
    <row r="80" spans="2:7" x14ac:dyDescent="0.25">
      <c r="B80" t="s">
        <v>81</v>
      </c>
      <c r="C80" s="1" t="str">
        <f t="shared" si="7"/>
        <v>240</v>
      </c>
      <c r="D80" s="1" t="str">
        <f t="shared" si="5"/>
        <v>200</v>
      </c>
      <c r="E80" s="1" t="str">
        <f t="shared" si="6"/>
        <v>2200</v>
      </c>
      <c r="F80" s="1">
        <v>1611</v>
      </c>
      <c r="G80" s="4">
        <f>F80*(EKN!$G$3/60)^1.3</f>
        <v>1968.4589701329276</v>
      </c>
    </row>
    <row r="81" spans="2:7" x14ac:dyDescent="0.25">
      <c r="B81" t="s">
        <v>82</v>
      </c>
      <c r="C81" s="1" t="str">
        <f t="shared" si="7"/>
        <v>240</v>
      </c>
      <c r="D81" s="1" t="str">
        <f t="shared" si="5"/>
        <v>200</v>
      </c>
      <c r="E81" s="1" t="str">
        <f t="shared" si="6"/>
        <v>2400</v>
      </c>
      <c r="F81" s="1">
        <v>1779</v>
      </c>
      <c r="G81" s="4">
        <f>F81*(EKN!$G$3/60)^1.3</f>
        <v>2173.7358832194154</v>
      </c>
    </row>
    <row r="82" spans="2:7" x14ac:dyDescent="0.25">
      <c r="B82" t="s">
        <v>83</v>
      </c>
      <c r="C82" s="1" t="str">
        <f t="shared" si="7"/>
        <v>240</v>
      </c>
      <c r="D82" s="1" t="str">
        <f t="shared" si="5"/>
        <v>200</v>
      </c>
      <c r="E82" s="1" t="str">
        <f t="shared" si="6"/>
        <v>2600</v>
      </c>
      <c r="F82" s="1">
        <v>1947</v>
      </c>
      <c r="G82" s="4">
        <f>F82*(EKN!$G$3/60)^1.3</f>
        <v>2379.0127963059031</v>
      </c>
    </row>
    <row r="83" spans="2:7" x14ac:dyDescent="0.25">
      <c r="B83" t="s">
        <v>84</v>
      </c>
      <c r="C83" s="1" t="str">
        <f t="shared" si="7"/>
        <v>240</v>
      </c>
      <c r="D83" s="1" t="str">
        <f t="shared" si="5"/>
        <v>200</v>
      </c>
      <c r="E83" s="1" t="str">
        <f t="shared" si="6"/>
        <v>2800</v>
      </c>
      <c r="F83" s="1">
        <v>2116</v>
      </c>
      <c r="G83" s="4">
        <f>F83*(EKN!$G$3/60)^1.3</f>
        <v>2585.5115957798107</v>
      </c>
    </row>
    <row r="84" spans="2:7" x14ac:dyDescent="0.25">
      <c r="B84" t="s">
        <v>85</v>
      </c>
      <c r="C84" s="1" t="str">
        <f t="shared" si="7"/>
        <v>240</v>
      </c>
      <c r="D84" s="1" t="str">
        <f t="shared" si="5"/>
        <v>200</v>
      </c>
      <c r="E84" s="1" t="str">
        <f t="shared" si="6"/>
        <v>3000</v>
      </c>
      <c r="F84" s="1">
        <v>2264</v>
      </c>
      <c r="G84" s="4">
        <f>F84*(EKN!$G$3/60)^1.3</f>
        <v>2766.350781117907</v>
      </c>
    </row>
    <row r="85" spans="2:7" x14ac:dyDescent="0.25">
      <c r="B85" t="s">
        <v>86</v>
      </c>
      <c r="C85" s="1" t="str">
        <f t="shared" si="7"/>
        <v>240</v>
      </c>
      <c r="D85" s="1" t="str">
        <f t="shared" si="5"/>
        <v>200</v>
      </c>
      <c r="E85" s="1" t="str">
        <f t="shared" si="6"/>
        <v>800</v>
      </c>
      <c r="F85" s="1">
        <v>448</v>
      </c>
      <c r="G85" s="4">
        <f>F85*(EKN!$G$3/60)^1.3</f>
        <v>547.40510156396749</v>
      </c>
    </row>
    <row r="86" spans="2:7" x14ac:dyDescent="0.25">
      <c r="B86" t="s">
        <v>87</v>
      </c>
      <c r="C86" s="1" t="str">
        <f t="shared" si="7"/>
        <v>240</v>
      </c>
      <c r="D86" s="1" t="str">
        <f t="shared" ref="D86:D97" si="8">MID(B86,9,2)</f>
        <v>90</v>
      </c>
      <c r="E86" s="1" t="str">
        <f t="shared" ref="E86:E97" si="9">MID(B86,12,5)</f>
        <v>1000</v>
      </c>
      <c r="F86" s="1">
        <v>312</v>
      </c>
      <c r="G86" s="4">
        <f>F86*(EKN!$G$3/60)^1.3</f>
        <v>381.22855287490592</v>
      </c>
    </row>
    <row r="87" spans="2:7" x14ac:dyDescent="0.25">
      <c r="B87" t="s">
        <v>88</v>
      </c>
      <c r="C87" s="1" t="str">
        <f t="shared" si="7"/>
        <v>240</v>
      </c>
      <c r="D87" s="1" t="str">
        <f t="shared" si="8"/>
        <v>90</v>
      </c>
      <c r="E87" s="1" t="str">
        <f t="shared" si="9"/>
        <v>1200</v>
      </c>
      <c r="F87" s="1">
        <v>384</v>
      </c>
      <c r="G87" s="4">
        <f>F87*(EKN!$G$3/60)^1.3</f>
        <v>469.20437276911497</v>
      </c>
    </row>
    <row r="88" spans="2:7" x14ac:dyDescent="0.25">
      <c r="B88" t="s">
        <v>89</v>
      </c>
      <c r="C88" s="1" t="str">
        <f t="shared" si="7"/>
        <v>240</v>
      </c>
      <c r="D88" s="1" t="str">
        <f t="shared" si="8"/>
        <v>90</v>
      </c>
      <c r="E88" s="1" t="str">
        <f t="shared" si="9"/>
        <v>1400</v>
      </c>
      <c r="F88" s="1">
        <v>471</v>
      </c>
      <c r="G88" s="4">
        <f>F88*(EKN!$G$3/60)^1.3</f>
        <v>575.50848847461759</v>
      </c>
    </row>
    <row r="89" spans="2:7" x14ac:dyDescent="0.25">
      <c r="B89" t="s">
        <v>90</v>
      </c>
      <c r="C89" s="1" t="str">
        <f t="shared" si="7"/>
        <v>240</v>
      </c>
      <c r="D89" s="1" t="str">
        <f t="shared" si="8"/>
        <v>90</v>
      </c>
      <c r="E89" s="1" t="str">
        <f t="shared" si="9"/>
        <v>1600</v>
      </c>
      <c r="F89" s="1">
        <v>559</v>
      </c>
      <c r="G89" s="4">
        <f>F89*(EKN!$G$3/60)^1.3</f>
        <v>683.03449056753971</v>
      </c>
    </row>
    <row r="90" spans="2:7" x14ac:dyDescent="0.25">
      <c r="B90" t="s">
        <v>91</v>
      </c>
      <c r="C90" s="1" t="str">
        <f t="shared" si="7"/>
        <v>240</v>
      </c>
      <c r="D90" s="1" t="str">
        <f t="shared" si="8"/>
        <v>90</v>
      </c>
      <c r="E90" s="1" t="str">
        <f t="shared" si="9"/>
        <v>1800</v>
      </c>
      <c r="F90" s="1">
        <v>646</v>
      </c>
      <c r="G90" s="4">
        <f>F90*(EKN!$G$3/60)^1.3</f>
        <v>789.33860627304239</v>
      </c>
    </row>
    <row r="91" spans="2:7" x14ac:dyDescent="0.25">
      <c r="B91" t="s">
        <v>92</v>
      </c>
      <c r="C91" s="1" t="str">
        <f t="shared" si="7"/>
        <v>240</v>
      </c>
      <c r="D91" s="1" t="str">
        <f t="shared" si="8"/>
        <v>90</v>
      </c>
      <c r="E91" s="1" t="str">
        <f t="shared" si="9"/>
        <v>2000</v>
      </c>
      <c r="F91" s="1">
        <v>734</v>
      </c>
      <c r="G91" s="4">
        <f>F91*(EKN!$G$3/60)^1.3</f>
        <v>896.8646083659645</v>
      </c>
    </row>
    <row r="92" spans="2:7" x14ac:dyDescent="0.25">
      <c r="B92" t="s">
        <v>93</v>
      </c>
      <c r="C92" s="1" t="str">
        <f t="shared" si="7"/>
        <v>240</v>
      </c>
      <c r="D92" s="1" t="str">
        <f t="shared" si="8"/>
        <v>90</v>
      </c>
      <c r="E92" s="1" t="str">
        <f t="shared" si="9"/>
        <v>2200</v>
      </c>
      <c r="F92" s="1">
        <v>821</v>
      </c>
      <c r="G92" s="4">
        <f>F92*(EKN!$G$3/60)^1.3</f>
        <v>1003.1687240714672</v>
      </c>
    </row>
    <row r="93" spans="2:7" x14ac:dyDescent="0.25">
      <c r="B93" t="s">
        <v>94</v>
      </c>
      <c r="C93" s="1" t="str">
        <f t="shared" si="7"/>
        <v>240</v>
      </c>
      <c r="D93" s="1" t="str">
        <f t="shared" si="8"/>
        <v>90</v>
      </c>
      <c r="E93" s="1" t="str">
        <f t="shared" si="9"/>
        <v>2400</v>
      </c>
      <c r="F93" s="1">
        <v>909</v>
      </c>
      <c r="G93" s="4">
        <f>F93*(EKN!$G$3/60)^1.3</f>
        <v>1110.6947261643893</v>
      </c>
    </row>
    <row r="94" spans="2:7" x14ac:dyDescent="0.25">
      <c r="B94" t="s">
        <v>95</v>
      </c>
      <c r="C94" s="1" t="str">
        <f t="shared" si="7"/>
        <v>240</v>
      </c>
      <c r="D94" s="1" t="str">
        <f t="shared" si="8"/>
        <v>90</v>
      </c>
      <c r="E94" s="1" t="str">
        <f t="shared" si="9"/>
        <v>2600</v>
      </c>
      <c r="F94" s="1">
        <v>996</v>
      </c>
      <c r="G94" s="4">
        <f>F94*(EKN!$G$3/60)^1.3</f>
        <v>1216.998841869892</v>
      </c>
    </row>
    <row r="95" spans="2:7" x14ac:dyDescent="0.25">
      <c r="B95" t="s">
        <v>96</v>
      </c>
      <c r="C95" s="1" t="str">
        <f t="shared" si="7"/>
        <v>240</v>
      </c>
      <c r="D95" s="1" t="str">
        <f t="shared" si="8"/>
        <v>90</v>
      </c>
      <c r="E95" s="1" t="str">
        <f t="shared" si="9"/>
        <v>2800</v>
      </c>
      <c r="F95" s="1">
        <v>1068</v>
      </c>
      <c r="G95" s="4">
        <f>F95*(EKN!$G$3/60)^1.3</f>
        <v>1304.974661764101</v>
      </c>
    </row>
    <row r="96" spans="2:7" x14ac:dyDescent="0.25">
      <c r="B96" t="s">
        <v>97</v>
      </c>
      <c r="C96" s="1" t="str">
        <f t="shared" si="7"/>
        <v>240</v>
      </c>
      <c r="D96" s="1" t="str">
        <f t="shared" si="8"/>
        <v>90</v>
      </c>
      <c r="E96" s="1" t="str">
        <f t="shared" si="9"/>
        <v>3000</v>
      </c>
      <c r="F96" s="1">
        <v>1155</v>
      </c>
      <c r="G96" s="4">
        <f>F96*(EKN!$G$3/60)^1.3</f>
        <v>1411.2787774696037</v>
      </c>
    </row>
    <row r="97" spans="2:7" x14ac:dyDescent="0.25">
      <c r="B97" t="s">
        <v>98</v>
      </c>
      <c r="C97" s="1" t="str">
        <f t="shared" si="7"/>
        <v>240</v>
      </c>
      <c r="D97" s="1" t="str">
        <f t="shared" si="8"/>
        <v>90</v>
      </c>
      <c r="E97" s="1" t="str">
        <f t="shared" si="9"/>
        <v>800</v>
      </c>
      <c r="F97" s="1">
        <v>225</v>
      </c>
      <c r="G97" s="4">
        <f>F97*(EKN!$G$3/60)^1.3</f>
        <v>274.92443716940329</v>
      </c>
    </row>
    <row r="98" spans="2:7" x14ac:dyDescent="0.25">
      <c r="B98" t="s">
        <v>99</v>
      </c>
      <c r="C98" s="1" t="str">
        <f t="shared" si="7"/>
        <v>300</v>
      </c>
      <c r="D98" s="1" t="str">
        <f t="shared" ref="D98:D133" si="10">MID(B98,9,3)</f>
        <v>120</v>
      </c>
      <c r="E98" s="1" t="str">
        <f t="shared" ref="E98:E133" si="11">MID(B98,13,5)</f>
        <v>1000</v>
      </c>
      <c r="F98" s="1">
        <v>505</v>
      </c>
      <c r="G98" s="4">
        <f>F98*(EKN!$G$3/60)^1.3</f>
        <v>617.05262564688292</v>
      </c>
    </row>
    <row r="99" spans="2:7" x14ac:dyDescent="0.25">
      <c r="B99" t="s">
        <v>100</v>
      </c>
      <c r="C99" s="1" t="str">
        <f t="shared" si="7"/>
        <v>300</v>
      </c>
      <c r="D99" s="1" t="str">
        <f t="shared" si="10"/>
        <v>120</v>
      </c>
      <c r="E99" s="1" t="str">
        <f t="shared" si="11"/>
        <v>1200</v>
      </c>
      <c r="F99" s="1">
        <v>651</v>
      </c>
      <c r="G99" s="4">
        <f>F99*(EKN!$G$3/60)^1.3</f>
        <v>795.44803821014023</v>
      </c>
    </row>
    <row r="100" spans="2:7" x14ac:dyDescent="0.25">
      <c r="B100" t="s">
        <v>101</v>
      </c>
      <c r="C100" s="1" t="str">
        <f t="shared" si="7"/>
        <v>300</v>
      </c>
      <c r="D100" s="1" t="str">
        <f t="shared" si="10"/>
        <v>120</v>
      </c>
      <c r="E100" s="1" t="str">
        <f t="shared" si="11"/>
        <v>1400</v>
      </c>
      <c r="F100" s="1">
        <v>798</v>
      </c>
      <c r="G100" s="4">
        <f>F100*(EKN!$G$3/60)^1.3</f>
        <v>975.06533716081708</v>
      </c>
    </row>
    <row r="101" spans="2:7" x14ac:dyDescent="0.25">
      <c r="B101" t="s">
        <v>102</v>
      </c>
      <c r="C101" s="1" t="str">
        <f t="shared" si="7"/>
        <v>300</v>
      </c>
      <c r="D101" s="1" t="str">
        <f t="shared" si="10"/>
        <v>120</v>
      </c>
      <c r="E101" s="1" t="str">
        <f t="shared" si="11"/>
        <v>1600</v>
      </c>
      <c r="F101" s="1">
        <v>944</v>
      </c>
      <c r="G101" s="4">
        <f>F101*(EKN!$G$3/60)^1.3</f>
        <v>1153.4607497240743</v>
      </c>
    </row>
    <row r="102" spans="2:7" x14ac:dyDescent="0.25">
      <c r="B102" t="s">
        <v>103</v>
      </c>
      <c r="C102" s="1" t="str">
        <f t="shared" si="7"/>
        <v>300</v>
      </c>
      <c r="D102" s="1" t="str">
        <f t="shared" si="10"/>
        <v>120</v>
      </c>
      <c r="E102" s="1" t="str">
        <f t="shared" si="11"/>
        <v>1800</v>
      </c>
      <c r="F102" s="1">
        <v>1090</v>
      </c>
      <c r="G102" s="4">
        <f>F102*(EKN!$G$3/60)^1.3</f>
        <v>1331.8561622873315</v>
      </c>
    </row>
    <row r="103" spans="2:7" x14ac:dyDescent="0.25">
      <c r="B103" t="s">
        <v>104</v>
      </c>
      <c r="C103" s="1" t="str">
        <f t="shared" si="7"/>
        <v>300</v>
      </c>
      <c r="D103" s="1" t="str">
        <f t="shared" si="10"/>
        <v>120</v>
      </c>
      <c r="E103" s="1" t="str">
        <f t="shared" si="11"/>
        <v>2000</v>
      </c>
      <c r="F103" s="1">
        <v>1221</v>
      </c>
      <c r="G103" s="4">
        <f>F103*(EKN!$G$3/60)^1.3</f>
        <v>1491.9232790392953</v>
      </c>
    </row>
    <row r="104" spans="2:7" x14ac:dyDescent="0.25">
      <c r="B104" t="s">
        <v>105</v>
      </c>
      <c r="C104" s="1" t="str">
        <f t="shared" si="7"/>
        <v>300</v>
      </c>
      <c r="D104" s="1" t="str">
        <f t="shared" si="10"/>
        <v>120</v>
      </c>
      <c r="E104" s="1" t="str">
        <f t="shared" si="11"/>
        <v>2200</v>
      </c>
      <c r="F104" s="1">
        <v>1367</v>
      </c>
      <c r="G104" s="4">
        <f>F104*(EKN!$G$3/60)^1.3</f>
        <v>1670.3186916025525</v>
      </c>
    </row>
    <row r="105" spans="2:7" x14ac:dyDescent="0.25">
      <c r="B105" t="s">
        <v>106</v>
      </c>
      <c r="C105" s="1" t="str">
        <f t="shared" si="7"/>
        <v>300</v>
      </c>
      <c r="D105" s="1" t="str">
        <f t="shared" si="10"/>
        <v>120</v>
      </c>
      <c r="E105" s="1" t="str">
        <f t="shared" si="11"/>
        <v>2400</v>
      </c>
      <c r="F105" s="1">
        <v>1514</v>
      </c>
      <c r="G105" s="4">
        <f>F105*(EKN!$G$3/60)^1.3</f>
        <v>1849.9359905532294</v>
      </c>
    </row>
    <row r="106" spans="2:7" x14ac:dyDescent="0.25">
      <c r="B106" t="s">
        <v>107</v>
      </c>
      <c r="C106" s="1" t="str">
        <f t="shared" si="7"/>
        <v>300</v>
      </c>
      <c r="D106" s="1" t="str">
        <f t="shared" si="10"/>
        <v>120</v>
      </c>
      <c r="E106" s="1" t="str">
        <f t="shared" si="11"/>
        <v>2600</v>
      </c>
      <c r="F106" s="1">
        <v>1660</v>
      </c>
      <c r="G106" s="4">
        <f>F106*(EKN!$G$3/60)^1.3</f>
        <v>2028.3314031164866</v>
      </c>
    </row>
    <row r="107" spans="2:7" x14ac:dyDescent="0.25">
      <c r="B107" t="s">
        <v>108</v>
      </c>
      <c r="C107" s="1" t="str">
        <f t="shared" si="7"/>
        <v>300</v>
      </c>
      <c r="D107" s="1" t="str">
        <f t="shared" si="10"/>
        <v>120</v>
      </c>
      <c r="E107" s="1" t="str">
        <f t="shared" si="11"/>
        <v>2800</v>
      </c>
      <c r="F107" s="1">
        <v>1806</v>
      </c>
      <c r="G107" s="4">
        <f>F107*(EKN!$G$3/60)^1.3</f>
        <v>2206.726815679744</v>
      </c>
    </row>
    <row r="108" spans="2:7" x14ac:dyDescent="0.25">
      <c r="B108" t="s">
        <v>109</v>
      </c>
      <c r="C108" s="1" t="str">
        <f t="shared" si="7"/>
        <v>300</v>
      </c>
      <c r="D108" s="1" t="str">
        <f t="shared" si="10"/>
        <v>120</v>
      </c>
      <c r="E108" s="1" t="str">
        <f t="shared" si="11"/>
        <v>3000</v>
      </c>
      <c r="F108" s="1">
        <v>1953</v>
      </c>
      <c r="G108" s="4">
        <f>F108*(EKN!$G$3/60)^1.3</f>
        <v>2386.3441146304208</v>
      </c>
    </row>
    <row r="109" spans="2:7" x14ac:dyDescent="0.25">
      <c r="B109" t="s">
        <v>110</v>
      </c>
      <c r="C109" s="1" t="str">
        <f t="shared" si="7"/>
        <v>300</v>
      </c>
      <c r="D109" s="1" t="str">
        <f t="shared" si="10"/>
        <v>120</v>
      </c>
      <c r="E109" s="1" t="str">
        <f t="shared" si="11"/>
        <v>800</v>
      </c>
      <c r="F109" s="1">
        <v>359</v>
      </c>
      <c r="G109" s="4">
        <f>F109*(EKN!$G$3/60)^1.3</f>
        <v>438.65721308362572</v>
      </c>
    </row>
    <row r="110" spans="2:7" x14ac:dyDescent="0.25">
      <c r="B110" t="s">
        <v>111</v>
      </c>
      <c r="C110" s="1" t="str">
        <f t="shared" si="7"/>
        <v>300</v>
      </c>
      <c r="D110" s="1" t="str">
        <f t="shared" si="10"/>
        <v>150</v>
      </c>
      <c r="E110" s="1" t="str">
        <f t="shared" si="11"/>
        <v>1000</v>
      </c>
      <c r="F110" s="1">
        <v>733</v>
      </c>
      <c r="G110" s="4">
        <f>F110*(EKN!$G$3/60)^1.3</f>
        <v>895.64272197854496</v>
      </c>
    </row>
    <row r="111" spans="2:7" x14ac:dyDescent="0.25">
      <c r="B111" t="s">
        <v>112</v>
      </c>
      <c r="C111" s="1" t="str">
        <f t="shared" si="7"/>
        <v>300</v>
      </c>
      <c r="D111" s="1" t="str">
        <f t="shared" si="10"/>
        <v>150</v>
      </c>
      <c r="E111" s="1" t="str">
        <f t="shared" si="11"/>
        <v>1200</v>
      </c>
      <c r="F111" s="1">
        <v>915</v>
      </c>
      <c r="G111" s="4">
        <f>F111*(EKN!$G$3/60)^1.3</f>
        <v>1118.0260444889068</v>
      </c>
    </row>
    <row r="112" spans="2:7" x14ac:dyDescent="0.25">
      <c r="B112" t="s">
        <v>113</v>
      </c>
      <c r="C112" s="1" t="str">
        <f t="shared" si="7"/>
        <v>300</v>
      </c>
      <c r="D112" s="1" t="str">
        <f t="shared" si="10"/>
        <v>150</v>
      </c>
      <c r="E112" s="1" t="str">
        <f t="shared" si="11"/>
        <v>1400</v>
      </c>
      <c r="F112" s="1">
        <v>1114</v>
      </c>
      <c r="G112" s="4">
        <f>F112*(EKN!$G$3/60)^1.3</f>
        <v>1361.1814355854012</v>
      </c>
    </row>
    <row r="113" spans="2:7" x14ac:dyDescent="0.25">
      <c r="B113" t="s">
        <v>114</v>
      </c>
      <c r="C113" s="1" t="str">
        <f t="shared" si="7"/>
        <v>300</v>
      </c>
      <c r="D113" s="1" t="str">
        <f t="shared" si="10"/>
        <v>150</v>
      </c>
      <c r="E113" s="1" t="str">
        <f t="shared" si="11"/>
        <v>1600</v>
      </c>
      <c r="F113" s="1">
        <v>1312</v>
      </c>
      <c r="G113" s="4">
        <f>F113*(EKN!$G$3/60)^1.3</f>
        <v>1603.1149402944761</v>
      </c>
    </row>
    <row r="114" spans="2:7" x14ac:dyDescent="0.25">
      <c r="B114" t="s">
        <v>115</v>
      </c>
      <c r="C114" s="1" t="str">
        <f t="shared" si="7"/>
        <v>300</v>
      </c>
      <c r="D114" s="1" t="str">
        <f t="shared" si="10"/>
        <v>150</v>
      </c>
      <c r="E114" s="1" t="str">
        <f t="shared" si="11"/>
        <v>1800</v>
      </c>
      <c r="F114" s="1">
        <v>1510</v>
      </c>
      <c r="G114" s="4">
        <f>F114*(EKN!$G$3/60)^1.3</f>
        <v>1845.048445003551</v>
      </c>
    </row>
    <row r="115" spans="2:7" x14ac:dyDescent="0.25">
      <c r="B115" t="s">
        <v>116</v>
      </c>
      <c r="C115" s="1" t="str">
        <f t="shared" si="7"/>
        <v>300</v>
      </c>
      <c r="D115" s="1" t="str">
        <f t="shared" si="10"/>
        <v>150</v>
      </c>
      <c r="E115" s="1" t="str">
        <f t="shared" si="11"/>
        <v>2000</v>
      </c>
      <c r="F115" s="1">
        <v>1708</v>
      </c>
      <c r="G115" s="4">
        <f>F115*(EKN!$G$3/60)^1.3</f>
        <v>2086.9819497126259</v>
      </c>
    </row>
    <row r="116" spans="2:7" x14ac:dyDescent="0.25">
      <c r="B116" t="s">
        <v>117</v>
      </c>
      <c r="C116" s="1" t="str">
        <f t="shared" si="7"/>
        <v>300</v>
      </c>
      <c r="D116" s="1" t="str">
        <f t="shared" si="10"/>
        <v>150</v>
      </c>
      <c r="E116" s="1" t="str">
        <f t="shared" si="11"/>
        <v>2200</v>
      </c>
      <c r="F116" s="1">
        <v>1906</v>
      </c>
      <c r="G116" s="4">
        <f>F116*(EKN!$G$3/60)^1.3</f>
        <v>2328.9154544217008</v>
      </c>
    </row>
    <row r="117" spans="2:7" x14ac:dyDescent="0.25">
      <c r="B117" t="s">
        <v>118</v>
      </c>
      <c r="C117" s="1" t="str">
        <f t="shared" si="7"/>
        <v>300</v>
      </c>
      <c r="D117" s="1" t="str">
        <f t="shared" si="10"/>
        <v>150</v>
      </c>
      <c r="E117" s="1" t="str">
        <f t="shared" si="11"/>
        <v>2400</v>
      </c>
      <c r="F117" s="1">
        <v>2105</v>
      </c>
      <c r="G117" s="4">
        <f>F117*(EKN!$G$3/60)^1.3</f>
        <v>2572.0708455181953</v>
      </c>
    </row>
    <row r="118" spans="2:7" x14ac:dyDescent="0.25">
      <c r="B118" t="s">
        <v>119</v>
      </c>
      <c r="C118" s="1" t="str">
        <f t="shared" si="7"/>
        <v>300</v>
      </c>
      <c r="D118" s="1" t="str">
        <f t="shared" si="10"/>
        <v>150</v>
      </c>
      <c r="E118" s="1" t="str">
        <f t="shared" si="11"/>
        <v>2600</v>
      </c>
      <c r="F118" s="1">
        <v>2303</v>
      </c>
      <c r="G118" s="4">
        <f>F118*(EKN!$G$3/60)^1.3</f>
        <v>2814.0043502272702</v>
      </c>
    </row>
    <row r="119" spans="2:7" x14ac:dyDescent="0.25">
      <c r="B119" t="s">
        <v>120</v>
      </c>
      <c r="C119" s="1" t="str">
        <f t="shared" si="7"/>
        <v>300</v>
      </c>
      <c r="D119" s="1" t="str">
        <f t="shared" si="10"/>
        <v>150</v>
      </c>
      <c r="E119" s="1" t="str">
        <f t="shared" si="11"/>
        <v>2800</v>
      </c>
      <c r="F119" s="1">
        <v>2485</v>
      </c>
      <c r="G119" s="4">
        <f>F119*(EKN!$G$3/60)^1.3</f>
        <v>3036.3876727376319</v>
      </c>
    </row>
    <row r="120" spans="2:7" x14ac:dyDescent="0.25">
      <c r="B120" t="s">
        <v>121</v>
      </c>
      <c r="C120" s="1" t="str">
        <f t="shared" si="7"/>
        <v>300</v>
      </c>
      <c r="D120" s="1" t="str">
        <f t="shared" si="10"/>
        <v>150</v>
      </c>
      <c r="E120" s="1" t="str">
        <f t="shared" si="11"/>
        <v>3000</v>
      </c>
      <c r="F120" s="1">
        <v>2683</v>
      </c>
      <c r="G120" s="4">
        <f>F120*(EKN!$G$3/60)^1.3</f>
        <v>3278.3211774467068</v>
      </c>
    </row>
    <row r="121" spans="2:7" x14ac:dyDescent="0.25">
      <c r="B121" t="s">
        <v>122</v>
      </c>
      <c r="C121" s="1" t="str">
        <f t="shared" si="7"/>
        <v>300</v>
      </c>
      <c r="D121" s="1" t="str">
        <f t="shared" si="10"/>
        <v>150</v>
      </c>
      <c r="E121" s="1" t="str">
        <f t="shared" si="11"/>
        <v>800</v>
      </c>
      <c r="F121" s="1">
        <v>535</v>
      </c>
      <c r="G121" s="4">
        <f>F121*(EKN!$G$3/60)^1.3</f>
        <v>653.70921726947006</v>
      </c>
    </row>
    <row r="122" spans="2:7" x14ac:dyDescent="0.25">
      <c r="B122" t="s">
        <v>123</v>
      </c>
      <c r="C122" s="1" t="str">
        <f t="shared" si="7"/>
        <v>300</v>
      </c>
      <c r="D122" s="1" t="str">
        <f t="shared" si="10"/>
        <v>200</v>
      </c>
      <c r="E122" s="1" t="str">
        <f t="shared" si="11"/>
        <v>1000</v>
      </c>
      <c r="F122" s="1">
        <v>819</v>
      </c>
      <c r="G122" s="4">
        <f>F122*(EKN!$G$3/60)^1.3</f>
        <v>1000.724951296628</v>
      </c>
    </row>
    <row r="123" spans="2:7" x14ac:dyDescent="0.25">
      <c r="B123" t="s">
        <v>124</v>
      </c>
      <c r="C123" s="1" t="str">
        <f t="shared" si="7"/>
        <v>300</v>
      </c>
      <c r="D123" s="1" t="str">
        <f t="shared" si="10"/>
        <v>200</v>
      </c>
      <c r="E123" s="1" t="str">
        <f t="shared" si="11"/>
        <v>1200</v>
      </c>
      <c r="F123" s="1">
        <v>1043</v>
      </c>
      <c r="G123" s="4">
        <f>F123*(EKN!$G$3/60)^1.3</f>
        <v>1274.4275020786117</v>
      </c>
    </row>
    <row r="124" spans="2:7" x14ac:dyDescent="0.25">
      <c r="B124" t="s">
        <v>125</v>
      </c>
      <c r="C124" s="1" t="str">
        <f t="shared" si="7"/>
        <v>300</v>
      </c>
      <c r="D124" s="1" t="str">
        <f t="shared" si="10"/>
        <v>200</v>
      </c>
      <c r="E124" s="1" t="str">
        <f t="shared" si="11"/>
        <v>1400</v>
      </c>
      <c r="F124" s="1">
        <v>1267</v>
      </c>
      <c r="G124" s="4">
        <f>F124*(EKN!$G$3/60)^1.3</f>
        <v>1548.1300528605955</v>
      </c>
    </row>
    <row r="125" spans="2:7" x14ac:dyDescent="0.25">
      <c r="B125" t="s">
        <v>126</v>
      </c>
      <c r="C125" s="1" t="str">
        <f t="shared" si="7"/>
        <v>300</v>
      </c>
      <c r="D125" s="1" t="str">
        <f t="shared" si="10"/>
        <v>200</v>
      </c>
      <c r="E125" s="1" t="str">
        <f t="shared" si="11"/>
        <v>1600</v>
      </c>
      <c r="F125" s="1">
        <v>1491</v>
      </c>
      <c r="G125" s="4">
        <f>F125*(EKN!$G$3/60)^1.3</f>
        <v>1821.8326036425792</v>
      </c>
    </row>
    <row r="126" spans="2:7" x14ac:dyDescent="0.25">
      <c r="B126" t="s">
        <v>127</v>
      </c>
      <c r="C126" s="1" t="str">
        <f t="shared" si="7"/>
        <v>300</v>
      </c>
      <c r="D126" s="1" t="str">
        <f t="shared" si="10"/>
        <v>200</v>
      </c>
      <c r="E126" s="1" t="str">
        <f t="shared" si="11"/>
        <v>1800</v>
      </c>
      <c r="F126" s="1">
        <v>1715</v>
      </c>
      <c r="G126" s="4">
        <f>F126*(EKN!$G$3/60)^1.3</f>
        <v>2095.5351544245627</v>
      </c>
    </row>
    <row r="127" spans="2:7" x14ac:dyDescent="0.25">
      <c r="B127" t="s">
        <v>128</v>
      </c>
      <c r="C127" s="1" t="str">
        <f t="shared" si="7"/>
        <v>300</v>
      </c>
      <c r="D127" s="1" t="str">
        <f t="shared" si="10"/>
        <v>200</v>
      </c>
      <c r="E127" s="1" t="str">
        <f t="shared" si="11"/>
        <v>2000</v>
      </c>
      <c r="F127" s="1">
        <v>1922</v>
      </c>
      <c r="G127" s="4">
        <f>F127*(EKN!$G$3/60)^1.3</f>
        <v>2348.465636620414</v>
      </c>
    </row>
    <row r="128" spans="2:7" x14ac:dyDescent="0.25">
      <c r="B128" t="s">
        <v>129</v>
      </c>
      <c r="C128" s="1" t="str">
        <f t="shared" si="7"/>
        <v>300</v>
      </c>
      <c r="D128" s="1" t="str">
        <f t="shared" si="10"/>
        <v>200</v>
      </c>
      <c r="E128" s="1" t="str">
        <f t="shared" si="11"/>
        <v>2200</v>
      </c>
      <c r="F128" s="1">
        <v>2146</v>
      </c>
      <c r="G128" s="4">
        <f>F128*(EKN!$G$3/60)^1.3</f>
        <v>2622.1681874023975</v>
      </c>
    </row>
    <row r="129" spans="2:7" x14ac:dyDescent="0.25">
      <c r="B129" t="s">
        <v>130</v>
      </c>
      <c r="C129" s="1" t="str">
        <f t="shared" si="7"/>
        <v>300</v>
      </c>
      <c r="D129" s="1" t="str">
        <f t="shared" si="10"/>
        <v>200</v>
      </c>
      <c r="E129" s="1" t="str">
        <f t="shared" si="11"/>
        <v>2400</v>
      </c>
      <c r="F129" s="1">
        <v>2370</v>
      </c>
      <c r="G129" s="4">
        <f>F129*(EKN!$G$3/60)^1.3</f>
        <v>2895.8707381843815</v>
      </c>
    </row>
    <row r="130" spans="2:7" x14ac:dyDescent="0.25">
      <c r="B130" t="s">
        <v>131</v>
      </c>
      <c r="C130" s="1" t="str">
        <f t="shared" ref="C130:C193" si="12">MID(B130,5,3)</f>
        <v>300</v>
      </c>
      <c r="D130" s="1" t="str">
        <f t="shared" si="10"/>
        <v>200</v>
      </c>
      <c r="E130" s="1" t="str">
        <f t="shared" si="11"/>
        <v>2600</v>
      </c>
      <c r="F130" s="1">
        <v>2594</v>
      </c>
      <c r="G130" s="4">
        <f>F130*(EKN!$G$3/60)^1.3</f>
        <v>3169.573288966365</v>
      </c>
    </row>
    <row r="131" spans="2:7" x14ac:dyDescent="0.25">
      <c r="B131" t="s">
        <v>132</v>
      </c>
      <c r="C131" s="1" t="str">
        <f t="shared" si="12"/>
        <v>300</v>
      </c>
      <c r="D131" s="1" t="str">
        <f t="shared" si="10"/>
        <v>200</v>
      </c>
      <c r="E131" s="1" t="str">
        <f t="shared" si="11"/>
        <v>2800</v>
      </c>
      <c r="F131" s="1">
        <v>2818</v>
      </c>
      <c r="G131" s="4">
        <f>F131*(EKN!$G$3/60)^1.3</f>
        <v>3443.275839748349</v>
      </c>
    </row>
    <row r="132" spans="2:7" x14ac:dyDescent="0.25">
      <c r="B132" t="s">
        <v>133</v>
      </c>
      <c r="C132" s="1" t="str">
        <f t="shared" si="12"/>
        <v>300</v>
      </c>
      <c r="D132" s="1" t="str">
        <f t="shared" si="10"/>
        <v>200</v>
      </c>
      <c r="E132" s="1" t="str">
        <f t="shared" si="11"/>
        <v>3000</v>
      </c>
      <c r="F132" s="1">
        <v>3042</v>
      </c>
      <c r="G132" s="4">
        <f>F132*(EKN!$G$3/60)^1.3</f>
        <v>3716.9783905303325</v>
      </c>
    </row>
    <row r="133" spans="2:7" x14ac:dyDescent="0.25">
      <c r="B133" t="s">
        <v>134</v>
      </c>
      <c r="C133" s="1" t="str">
        <f t="shared" si="12"/>
        <v>300</v>
      </c>
      <c r="D133" s="1" t="str">
        <f t="shared" si="10"/>
        <v>200</v>
      </c>
      <c r="E133" s="1" t="str">
        <f t="shared" si="11"/>
        <v>800</v>
      </c>
      <c r="F133" s="1">
        <v>595</v>
      </c>
      <c r="G133" s="4">
        <f>F133*(EKN!$G$3/60)^1.3</f>
        <v>727.02240051464423</v>
      </c>
    </row>
    <row r="134" spans="2:7" x14ac:dyDescent="0.25">
      <c r="B134" t="s">
        <v>135</v>
      </c>
      <c r="C134" s="1" t="str">
        <f t="shared" si="12"/>
        <v>300</v>
      </c>
      <c r="D134" s="1" t="str">
        <f t="shared" ref="D134:D145" si="13">MID(B134,9,2)</f>
        <v>90</v>
      </c>
      <c r="E134" s="1" t="str">
        <f t="shared" ref="E134:E145" si="14">MID(B134,12,5)</f>
        <v>1000</v>
      </c>
      <c r="F134" s="1">
        <v>405</v>
      </c>
      <c r="G134" s="4">
        <f>F134*(EKN!$G$3/60)^1.3</f>
        <v>494.86398690492592</v>
      </c>
    </row>
    <row r="135" spans="2:7" x14ac:dyDescent="0.25">
      <c r="B135" t="s">
        <v>136</v>
      </c>
      <c r="C135" s="1" t="str">
        <f t="shared" si="12"/>
        <v>300</v>
      </c>
      <c r="D135" s="1" t="str">
        <f t="shared" si="13"/>
        <v>90</v>
      </c>
      <c r="E135" s="1" t="str">
        <f t="shared" si="14"/>
        <v>1200</v>
      </c>
      <c r="F135" s="1">
        <v>504</v>
      </c>
      <c r="G135" s="4">
        <f>F135*(EKN!$G$3/60)^1.3</f>
        <v>615.83073925946337</v>
      </c>
    </row>
    <row r="136" spans="2:7" x14ac:dyDescent="0.25">
      <c r="B136" t="s">
        <v>137</v>
      </c>
      <c r="C136" s="1" t="str">
        <f t="shared" si="12"/>
        <v>300</v>
      </c>
      <c r="D136" s="1" t="str">
        <f t="shared" si="13"/>
        <v>90</v>
      </c>
      <c r="E136" s="1" t="str">
        <f t="shared" si="14"/>
        <v>1400</v>
      </c>
      <c r="F136" s="1">
        <v>619</v>
      </c>
      <c r="G136" s="4">
        <f>F136*(EKN!$G$3/60)^1.3</f>
        <v>756.34767381271399</v>
      </c>
    </row>
    <row r="137" spans="2:7" x14ac:dyDescent="0.25">
      <c r="B137" t="s">
        <v>138</v>
      </c>
      <c r="C137" s="1" t="str">
        <f t="shared" si="12"/>
        <v>300</v>
      </c>
      <c r="D137" s="1" t="str">
        <f t="shared" si="13"/>
        <v>90</v>
      </c>
      <c r="E137" s="1" t="str">
        <f t="shared" si="14"/>
        <v>1600</v>
      </c>
      <c r="F137" s="1">
        <v>733</v>
      </c>
      <c r="G137" s="4">
        <f>F137*(EKN!$G$3/60)^1.3</f>
        <v>895.64272197854496</v>
      </c>
    </row>
    <row r="138" spans="2:7" x14ac:dyDescent="0.25">
      <c r="B138" t="s">
        <v>139</v>
      </c>
      <c r="C138" s="1" t="str">
        <f t="shared" si="12"/>
        <v>300</v>
      </c>
      <c r="D138" s="1" t="str">
        <f t="shared" si="13"/>
        <v>90</v>
      </c>
      <c r="E138" s="1" t="str">
        <f t="shared" si="14"/>
        <v>1800</v>
      </c>
      <c r="F138" s="1">
        <v>848</v>
      </c>
      <c r="G138" s="4">
        <f>F138*(EKN!$G$3/60)^1.3</f>
        <v>1036.1596565317955</v>
      </c>
    </row>
    <row r="139" spans="2:7" x14ac:dyDescent="0.25">
      <c r="B139" t="s">
        <v>140</v>
      </c>
      <c r="C139" s="1" t="str">
        <f t="shared" si="12"/>
        <v>300</v>
      </c>
      <c r="D139" s="1" t="str">
        <f t="shared" si="13"/>
        <v>90</v>
      </c>
      <c r="E139" s="1" t="str">
        <f t="shared" si="14"/>
        <v>2000</v>
      </c>
      <c r="F139" s="1">
        <v>963</v>
      </c>
      <c r="G139" s="4">
        <f>F139*(EKN!$G$3/60)^1.3</f>
        <v>1176.6765910850461</v>
      </c>
    </row>
    <row r="140" spans="2:7" x14ac:dyDescent="0.25">
      <c r="B140" t="s">
        <v>141</v>
      </c>
      <c r="C140" s="1" t="str">
        <f t="shared" si="12"/>
        <v>300</v>
      </c>
      <c r="D140" s="1" t="str">
        <f t="shared" si="13"/>
        <v>90</v>
      </c>
      <c r="E140" s="1" t="str">
        <f t="shared" si="14"/>
        <v>2200</v>
      </c>
      <c r="F140" s="1">
        <v>1077</v>
      </c>
      <c r="G140" s="4">
        <f>F140*(EKN!$G$3/60)^1.3</f>
        <v>1315.9716392508772</v>
      </c>
    </row>
    <row r="141" spans="2:7" x14ac:dyDescent="0.25">
      <c r="B141" t="s">
        <v>142</v>
      </c>
      <c r="C141" s="1" t="str">
        <f t="shared" si="12"/>
        <v>300</v>
      </c>
      <c r="D141" s="1" t="str">
        <f t="shared" si="13"/>
        <v>90</v>
      </c>
      <c r="E141" s="1" t="str">
        <f t="shared" si="14"/>
        <v>2400</v>
      </c>
      <c r="F141" s="1">
        <v>1192</v>
      </c>
      <c r="G141" s="4">
        <f>F141*(EKN!$G$3/60)^1.3</f>
        <v>1456.4885738041278</v>
      </c>
    </row>
    <row r="142" spans="2:7" x14ac:dyDescent="0.25">
      <c r="B142" t="s">
        <v>143</v>
      </c>
      <c r="C142" s="1" t="str">
        <f t="shared" si="12"/>
        <v>300</v>
      </c>
      <c r="D142" s="1" t="str">
        <f t="shared" si="13"/>
        <v>90</v>
      </c>
      <c r="E142" s="1" t="str">
        <f t="shared" si="14"/>
        <v>2600</v>
      </c>
      <c r="F142" s="1">
        <v>1306</v>
      </c>
      <c r="G142" s="4">
        <f>F142*(EKN!$G$3/60)^1.3</f>
        <v>1595.7836219699586</v>
      </c>
    </row>
    <row r="143" spans="2:7" x14ac:dyDescent="0.25">
      <c r="B143" t="s">
        <v>144</v>
      </c>
      <c r="C143" s="1" t="str">
        <f t="shared" si="12"/>
        <v>300</v>
      </c>
      <c r="D143" s="1" t="str">
        <f t="shared" si="13"/>
        <v>90</v>
      </c>
      <c r="E143" s="1" t="str">
        <f t="shared" si="14"/>
        <v>2800</v>
      </c>
      <c r="F143" s="1">
        <v>1405</v>
      </c>
      <c r="G143" s="4">
        <f>F143*(EKN!$G$3/60)^1.3</f>
        <v>1716.7503743244961</v>
      </c>
    </row>
    <row r="144" spans="2:7" x14ac:dyDescent="0.25">
      <c r="B144" t="s">
        <v>145</v>
      </c>
      <c r="C144" s="1" t="str">
        <f t="shared" si="12"/>
        <v>300</v>
      </c>
      <c r="D144" s="1" t="str">
        <f t="shared" si="13"/>
        <v>90</v>
      </c>
      <c r="E144" s="1" t="str">
        <f t="shared" si="14"/>
        <v>3000</v>
      </c>
      <c r="F144" s="1">
        <v>1520</v>
      </c>
      <c r="G144" s="4">
        <f>F144*(EKN!$G$3/60)^1.3</f>
        <v>1857.2673088777467</v>
      </c>
    </row>
    <row r="145" spans="2:7" x14ac:dyDescent="0.25">
      <c r="B145" t="s">
        <v>146</v>
      </c>
      <c r="C145" s="1" t="str">
        <f t="shared" si="12"/>
        <v>300</v>
      </c>
      <c r="D145" s="1" t="str">
        <f t="shared" si="13"/>
        <v>90</v>
      </c>
      <c r="E145" s="1" t="str">
        <f t="shared" si="14"/>
        <v>800</v>
      </c>
      <c r="F145" s="1">
        <v>291</v>
      </c>
      <c r="G145" s="4">
        <f>F145*(EKN!$G$3/60)^1.3</f>
        <v>355.56893873909496</v>
      </c>
    </row>
    <row r="146" spans="2:7" x14ac:dyDescent="0.25">
      <c r="B146" t="s">
        <v>147</v>
      </c>
      <c r="C146" s="1" t="str">
        <f t="shared" si="12"/>
        <v>380</v>
      </c>
      <c r="D146" s="1" t="str">
        <f t="shared" ref="D146:D181" si="15">MID(B146,9,3)</f>
        <v>120</v>
      </c>
      <c r="E146" s="1" t="str">
        <f t="shared" ref="E146:E181" si="16">MID(B146,13,5)</f>
        <v>1000</v>
      </c>
      <c r="F146" s="1">
        <v>633</v>
      </c>
      <c r="G146" s="4">
        <f>F146*(EKN!$G$3/60)^1.3</f>
        <v>773.45408323658796</v>
      </c>
    </row>
    <row r="147" spans="2:7" x14ac:dyDescent="0.25">
      <c r="B147" t="s">
        <v>148</v>
      </c>
      <c r="C147" s="1" t="str">
        <f t="shared" si="12"/>
        <v>380</v>
      </c>
      <c r="D147" s="1" t="str">
        <f t="shared" si="15"/>
        <v>120</v>
      </c>
      <c r="E147" s="1" t="str">
        <f t="shared" si="16"/>
        <v>1200</v>
      </c>
      <c r="F147" s="1">
        <v>816</v>
      </c>
      <c r="G147" s="4">
        <f>F147*(EKN!$G$3/60)^1.3</f>
        <v>997.05929213436934</v>
      </c>
    </row>
    <row r="148" spans="2:7" x14ac:dyDescent="0.25">
      <c r="B148" t="s">
        <v>149</v>
      </c>
      <c r="C148" s="1" t="str">
        <f t="shared" si="12"/>
        <v>380</v>
      </c>
      <c r="D148" s="1" t="str">
        <f t="shared" si="15"/>
        <v>120</v>
      </c>
      <c r="E148" s="1" t="str">
        <f t="shared" si="16"/>
        <v>1400</v>
      </c>
      <c r="F148" s="1">
        <v>1000</v>
      </c>
      <c r="G148" s="4">
        <f>F148*(EKN!$G$3/60)^1.3</f>
        <v>1221.8863874195702</v>
      </c>
    </row>
    <row r="149" spans="2:7" x14ac:dyDescent="0.25">
      <c r="B149" t="s">
        <v>150</v>
      </c>
      <c r="C149" s="1" t="str">
        <f t="shared" si="12"/>
        <v>380</v>
      </c>
      <c r="D149" s="1" t="str">
        <f t="shared" si="15"/>
        <v>120</v>
      </c>
      <c r="E149" s="1" t="str">
        <f t="shared" si="16"/>
        <v>1600</v>
      </c>
      <c r="F149" s="1">
        <v>1184</v>
      </c>
      <c r="G149" s="4">
        <f>F149*(EKN!$G$3/60)^1.3</f>
        <v>1446.7134827047712</v>
      </c>
    </row>
    <row r="150" spans="2:7" x14ac:dyDescent="0.25">
      <c r="B150" t="s">
        <v>151</v>
      </c>
      <c r="C150" s="1" t="str">
        <f t="shared" si="12"/>
        <v>380</v>
      </c>
      <c r="D150" s="1" t="str">
        <f t="shared" si="15"/>
        <v>120</v>
      </c>
      <c r="E150" s="1" t="str">
        <f t="shared" si="16"/>
        <v>1800</v>
      </c>
      <c r="F150" s="1">
        <v>1368</v>
      </c>
      <c r="G150" s="4">
        <f>F150*(EKN!$G$3/60)^1.3</f>
        <v>1671.540577989972</v>
      </c>
    </row>
    <row r="151" spans="2:7" x14ac:dyDescent="0.25">
      <c r="B151" t="s">
        <v>152</v>
      </c>
      <c r="C151" s="1" t="str">
        <f t="shared" si="12"/>
        <v>380</v>
      </c>
      <c r="D151" s="1" t="str">
        <f t="shared" si="15"/>
        <v>120</v>
      </c>
      <c r="E151" s="1" t="str">
        <f t="shared" si="16"/>
        <v>2000</v>
      </c>
      <c r="F151" s="1">
        <v>1536</v>
      </c>
      <c r="G151" s="4">
        <f>F151*(EKN!$G$3/60)^1.3</f>
        <v>1876.8174910764599</v>
      </c>
    </row>
    <row r="152" spans="2:7" x14ac:dyDescent="0.25">
      <c r="B152" t="s">
        <v>153</v>
      </c>
      <c r="C152" s="1" t="str">
        <f t="shared" si="12"/>
        <v>380</v>
      </c>
      <c r="D152" s="1" t="str">
        <f t="shared" si="15"/>
        <v>120</v>
      </c>
      <c r="E152" s="1" t="str">
        <f t="shared" si="16"/>
        <v>2200</v>
      </c>
      <c r="F152" s="1">
        <v>1720</v>
      </c>
      <c r="G152" s="4">
        <f>F152*(EKN!$G$3/60)^1.3</f>
        <v>2101.6445863616609</v>
      </c>
    </row>
    <row r="153" spans="2:7" x14ac:dyDescent="0.25">
      <c r="B153" t="s">
        <v>154</v>
      </c>
      <c r="C153" s="1" t="str">
        <f t="shared" si="12"/>
        <v>380</v>
      </c>
      <c r="D153" s="1" t="str">
        <f t="shared" si="15"/>
        <v>120</v>
      </c>
      <c r="E153" s="1" t="str">
        <f t="shared" si="16"/>
        <v>2400</v>
      </c>
      <c r="F153" s="1">
        <v>1904</v>
      </c>
      <c r="G153" s="4">
        <f>F153*(EKN!$G$3/60)^1.3</f>
        <v>2326.4716816468617</v>
      </c>
    </row>
    <row r="154" spans="2:7" x14ac:dyDescent="0.25">
      <c r="B154" t="s">
        <v>155</v>
      </c>
      <c r="C154" s="1" t="str">
        <f t="shared" si="12"/>
        <v>380</v>
      </c>
      <c r="D154" s="1" t="str">
        <f t="shared" si="15"/>
        <v>120</v>
      </c>
      <c r="E154" s="1" t="str">
        <f t="shared" si="16"/>
        <v>2600</v>
      </c>
      <c r="F154" s="1">
        <v>2088</v>
      </c>
      <c r="G154" s="4">
        <f>F154*(EKN!$G$3/60)^1.3</f>
        <v>2551.2987769320625</v>
      </c>
    </row>
    <row r="155" spans="2:7" x14ac:dyDescent="0.25">
      <c r="B155" t="s">
        <v>156</v>
      </c>
      <c r="C155" s="1" t="str">
        <f t="shared" si="12"/>
        <v>380</v>
      </c>
      <c r="D155" s="1" t="str">
        <f t="shared" si="15"/>
        <v>120</v>
      </c>
      <c r="E155" s="1" t="str">
        <f t="shared" si="16"/>
        <v>2800</v>
      </c>
      <c r="F155" s="1">
        <v>2271</v>
      </c>
      <c r="G155" s="4">
        <f>F155*(EKN!$G$3/60)^1.3</f>
        <v>2774.9039858298438</v>
      </c>
    </row>
    <row r="156" spans="2:7" x14ac:dyDescent="0.25">
      <c r="B156" t="s">
        <v>157</v>
      </c>
      <c r="C156" s="1" t="str">
        <f t="shared" si="12"/>
        <v>380</v>
      </c>
      <c r="D156" s="1" t="str">
        <f t="shared" si="15"/>
        <v>120</v>
      </c>
      <c r="E156" s="1" t="str">
        <f t="shared" si="16"/>
        <v>3000</v>
      </c>
      <c r="F156" s="1">
        <v>2455</v>
      </c>
      <c r="G156" s="4">
        <f>F156*(EKN!$G$3/60)^1.3</f>
        <v>2999.7310811150451</v>
      </c>
    </row>
    <row r="157" spans="2:7" x14ac:dyDescent="0.25">
      <c r="B157" t="s">
        <v>158</v>
      </c>
      <c r="C157" s="1" t="str">
        <f t="shared" si="12"/>
        <v>380</v>
      </c>
      <c r="D157" s="1" t="str">
        <f t="shared" si="15"/>
        <v>120</v>
      </c>
      <c r="E157" s="1" t="str">
        <f t="shared" si="16"/>
        <v>800</v>
      </c>
      <c r="F157" s="1">
        <v>449</v>
      </c>
      <c r="G157" s="4">
        <f>F157*(EKN!$G$3/60)^1.3</f>
        <v>548.62698795138704</v>
      </c>
    </row>
    <row r="158" spans="2:7" x14ac:dyDescent="0.25">
      <c r="B158" t="s">
        <v>159</v>
      </c>
      <c r="C158" s="1" t="str">
        <f t="shared" si="12"/>
        <v>380</v>
      </c>
      <c r="D158" s="1" t="str">
        <f t="shared" si="15"/>
        <v>150</v>
      </c>
      <c r="E158" s="1" t="str">
        <f t="shared" si="16"/>
        <v>1000</v>
      </c>
      <c r="F158" s="1">
        <v>893</v>
      </c>
      <c r="G158" s="4">
        <f>F158*(EKN!$G$3/60)^1.3</f>
        <v>1091.1445439656761</v>
      </c>
    </row>
    <row r="159" spans="2:7" x14ac:dyDescent="0.25">
      <c r="B159" t="s">
        <v>160</v>
      </c>
      <c r="C159" s="1" t="str">
        <f t="shared" si="12"/>
        <v>380</v>
      </c>
      <c r="D159" s="1" t="str">
        <f t="shared" si="15"/>
        <v>150</v>
      </c>
      <c r="E159" s="1" t="str">
        <f t="shared" si="16"/>
        <v>1200</v>
      </c>
      <c r="F159" s="1">
        <v>1119</v>
      </c>
      <c r="G159" s="4">
        <f>F159*(EKN!$G$3/60)^1.3</f>
        <v>1367.2908675224992</v>
      </c>
    </row>
    <row r="160" spans="2:7" x14ac:dyDescent="0.25">
      <c r="B160" t="s">
        <v>161</v>
      </c>
      <c r="C160" s="1" t="str">
        <f t="shared" si="12"/>
        <v>380</v>
      </c>
      <c r="D160" s="1" t="str">
        <f t="shared" si="15"/>
        <v>150</v>
      </c>
      <c r="E160" s="1" t="str">
        <f t="shared" si="16"/>
        <v>1400</v>
      </c>
      <c r="F160" s="1">
        <v>1361</v>
      </c>
      <c r="G160" s="4">
        <f>F160*(EKN!$G$3/60)^1.3</f>
        <v>1662.9873732780352</v>
      </c>
    </row>
    <row r="161" spans="2:7" x14ac:dyDescent="0.25">
      <c r="B161" t="s">
        <v>162</v>
      </c>
      <c r="C161" s="1" t="str">
        <f t="shared" si="12"/>
        <v>380</v>
      </c>
      <c r="D161" s="1" t="str">
        <f t="shared" si="15"/>
        <v>150</v>
      </c>
      <c r="E161" s="1" t="str">
        <f t="shared" si="16"/>
        <v>1600</v>
      </c>
      <c r="F161" s="1">
        <v>1603</v>
      </c>
      <c r="G161" s="4">
        <f>F161*(EKN!$G$3/60)^1.3</f>
        <v>1958.683879033571</v>
      </c>
    </row>
    <row r="162" spans="2:7" x14ac:dyDescent="0.25">
      <c r="B162" t="s">
        <v>163</v>
      </c>
      <c r="C162" s="1" t="str">
        <f t="shared" si="12"/>
        <v>380</v>
      </c>
      <c r="D162" s="1" t="str">
        <f t="shared" si="15"/>
        <v>150</v>
      </c>
      <c r="E162" s="1" t="str">
        <f t="shared" si="16"/>
        <v>1800</v>
      </c>
      <c r="F162" s="1">
        <v>1845</v>
      </c>
      <c r="G162" s="4">
        <f>F162*(EKN!$G$3/60)^1.3</f>
        <v>2254.3803847891072</v>
      </c>
    </row>
    <row r="163" spans="2:7" x14ac:dyDescent="0.25">
      <c r="B163" t="s">
        <v>164</v>
      </c>
      <c r="C163" s="1" t="str">
        <f t="shared" si="12"/>
        <v>380</v>
      </c>
      <c r="D163" s="1" t="str">
        <f t="shared" si="15"/>
        <v>150</v>
      </c>
      <c r="E163" s="1" t="str">
        <f t="shared" si="16"/>
        <v>2000</v>
      </c>
      <c r="F163" s="1">
        <v>2087</v>
      </c>
      <c r="G163" s="4">
        <f>F163*(EKN!$G$3/60)^1.3</f>
        <v>2550.076890544643</v>
      </c>
    </row>
    <row r="164" spans="2:7" x14ac:dyDescent="0.25">
      <c r="B164" t="s">
        <v>165</v>
      </c>
      <c r="C164" s="1" t="str">
        <f t="shared" si="12"/>
        <v>380</v>
      </c>
      <c r="D164" s="1" t="str">
        <f t="shared" si="15"/>
        <v>150</v>
      </c>
      <c r="E164" s="1" t="str">
        <f t="shared" si="16"/>
        <v>2200</v>
      </c>
      <c r="F164" s="1">
        <v>2329</v>
      </c>
      <c r="G164" s="4">
        <f>F164*(EKN!$G$3/60)^1.3</f>
        <v>2845.7733963001792</v>
      </c>
    </row>
    <row r="165" spans="2:7" x14ac:dyDescent="0.25">
      <c r="B165" t="s">
        <v>166</v>
      </c>
      <c r="C165" s="1" t="str">
        <f t="shared" si="12"/>
        <v>380</v>
      </c>
      <c r="D165" s="1" t="str">
        <f t="shared" si="15"/>
        <v>150</v>
      </c>
      <c r="E165" s="1" t="str">
        <f t="shared" si="16"/>
        <v>2400</v>
      </c>
      <c r="F165" s="1">
        <v>2571</v>
      </c>
      <c r="G165" s="4">
        <f>F165*(EKN!$G$3/60)^1.3</f>
        <v>3141.469902055715</v>
      </c>
    </row>
    <row r="166" spans="2:7" x14ac:dyDescent="0.25">
      <c r="B166" t="s">
        <v>167</v>
      </c>
      <c r="C166" s="1" t="str">
        <f t="shared" si="12"/>
        <v>380</v>
      </c>
      <c r="D166" s="1" t="str">
        <f t="shared" si="15"/>
        <v>150</v>
      </c>
      <c r="E166" s="1" t="str">
        <f t="shared" si="16"/>
        <v>2600</v>
      </c>
      <c r="F166" s="1">
        <v>2813</v>
      </c>
      <c r="G166" s="4">
        <f>F166*(EKN!$G$3/60)^1.3</f>
        <v>3437.1664078112512</v>
      </c>
    </row>
    <row r="167" spans="2:7" x14ac:dyDescent="0.25">
      <c r="B167" t="s">
        <v>168</v>
      </c>
      <c r="C167" s="1" t="str">
        <f t="shared" si="12"/>
        <v>380</v>
      </c>
      <c r="D167" s="1" t="str">
        <f t="shared" si="15"/>
        <v>150</v>
      </c>
      <c r="E167" s="1" t="str">
        <f t="shared" si="16"/>
        <v>2800</v>
      </c>
      <c r="F167" s="1">
        <v>3039</v>
      </c>
      <c r="G167" s="4">
        <f>F167*(EKN!$G$3/60)^1.3</f>
        <v>3713.3127313680739</v>
      </c>
    </row>
    <row r="168" spans="2:7" x14ac:dyDescent="0.25">
      <c r="B168" t="s">
        <v>169</v>
      </c>
      <c r="C168" s="1" t="str">
        <f t="shared" si="12"/>
        <v>380</v>
      </c>
      <c r="D168" s="1" t="str">
        <f t="shared" si="15"/>
        <v>150</v>
      </c>
      <c r="E168" s="1" t="str">
        <f t="shared" si="16"/>
        <v>3000</v>
      </c>
      <c r="F168" s="1">
        <v>3281</v>
      </c>
      <c r="G168" s="4">
        <f>F168*(EKN!$G$3/60)^1.3</f>
        <v>4009.0092371236101</v>
      </c>
    </row>
    <row r="169" spans="2:7" x14ac:dyDescent="0.25">
      <c r="B169" t="s">
        <v>170</v>
      </c>
      <c r="C169" s="1" t="str">
        <f t="shared" si="12"/>
        <v>380</v>
      </c>
      <c r="D169" s="1" t="str">
        <f t="shared" si="15"/>
        <v>150</v>
      </c>
      <c r="E169" s="1" t="str">
        <f t="shared" si="16"/>
        <v>800</v>
      </c>
      <c r="F169" s="1">
        <v>651</v>
      </c>
      <c r="G169" s="4">
        <f>F169*(EKN!$G$3/60)^1.3</f>
        <v>795.44803821014023</v>
      </c>
    </row>
    <row r="170" spans="2:7" x14ac:dyDescent="0.25">
      <c r="B170" t="s">
        <v>171</v>
      </c>
      <c r="C170" s="1" t="str">
        <f t="shared" si="12"/>
        <v>380</v>
      </c>
      <c r="D170" s="1" t="str">
        <f t="shared" si="15"/>
        <v>200</v>
      </c>
      <c r="E170" s="1" t="str">
        <f t="shared" si="16"/>
        <v>1000</v>
      </c>
      <c r="F170" s="1">
        <v>1131</v>
      </c>
      <c r="G170" s="4">
        <f>F170*(EKN!$G$3/60)^1.3</f>
        <v>1381.953504171534</v>
      </c>
    </row>
    <row r="171" spans="2:7" x14ac:dyDescent="0.25">
      <c r="B171" t="s">
        <v>172</v>
      </c>
      <c r="C171" s="1" t="str">
        <f t="shared" si="12"/>
        <v>380</v>
      </c>
      <c r="D171" s="1" t="str">
        <f t="shared" si="15"/>
        <v>200</v>
      </c>
      <c r="E171" s="1" t="str">
        <f t="shared" si="16"/>
        <v>1200</v>
      </c>
      <c r="F171" s="1">
        <v>1441</v>
      </c>
      <c r="G171" s="4">
        <f>F171*(EKN!$G$3/60)^1.3</f>
        <v>1760.7382842716006</v>
      </c>
    </row>
    <row r="172" spans="2:7" x14ac:dyDescent="0.25">
      <c r="B172" t="s">
        <v>173</v>
      </c>
      <c r="C172" s="1" t="str">
        <f t="shared" si="12"/>
        <v>380</v>
      </c>
      <c r="D172" s="1" t="str">
        <f t="shared" si="15"/>
        <v>200</v>
      </c>
      <c r="E172" s="1" t="str">
        <f t="shared" si="16"/>
        <v>1400</v>
      </c>
      <c r="F172" s="1">
        <v>1751</v>
      </c>
      <c r="G172" s="4">
        <f>F172*(EKN!$G$3/60)^1.3</f>
        <v>2139.5230643716673</v>
      </c>
    </row>
    <row r="173" spans="2:7" x14ac:dyDescent="0.25">
      <c r="B173" t="s">
        <v>174</v>
      </c>
      <c r="C173" s="1" t="str">
        <f t="shared" si="12"/>
        <v>380</v>
      </c>
      <c r="D173" s="1" t="str">
        <f t="shared" si="15"/>
        <v>200</v>
      </c>
      <c r="E173" s="1" t="str">
        <f t="shared" si="16"/>
        <v>1600</v>
      </c>
      <c r="F173" s="1">
        <v>2061</v>
      </c>
      <c r="G173" s="4">
        <f>F173*(EKN!$G$3/60)^1.3</f>
        <v>2518.3078444717344</v>
      </c>
    </row>
    <row r="174" spans="2:7" x14ac:dyDescent="0.25">
      <c r="B174" t="s">
        <v>175</v>
      </c>
      <c r="C174" s="1" t="str">
        <f t="shared" si="12"/>
        <v>380</v>
      </c>
      <c r="D174" s="1" t="str">
        <f t="shared" si="15"/>
        <v>200</v>
      </c>
      <c r="E174" s="1" t="str">
        <f t="shared" si="16"/>
        <v>1800</v>
      </c>
      <c r="F174" s="1">
        <v>2371</v>
      </c>
      <c r="G174" s="4">
        <f>F174*(EKN!$G$3/60)^1.3</f>
        <v>2897.092624571801</v>
      </c>
    </row>
    <row r="175" spans="2:7" x14ac:dyDescent="0.25">
      <c r="B175" t="s">
        <v>176</v>
      </c>
      <c r="C175" s="1" t="str">
        <f t="shared" si="12"/>
        <v>380</v>
      </c>
      <c r="D175" s="1" t="str">
        <f t="shared" si="15"/>
        <v>200</v>
      </c>
      <c r="E175" s="1" t="str">
        <f t="shared" si="16"/>
        <v>2000</v>
      </c>
      <c r="F175" s="1">
        <v>2665</v>
      </c>
      <c r="G175" s="4">
        <f>F175*(EKN!$G$3/60)^1.3</f>
        <v>3256.3272224731545</v>
      </c>
    </row>
    <row r="176" spans="2:7" x14ac:dyDescent="0.25">
      <c r="B176" t="s">
        <v>177</v>
      </c>
      <c r="C176" s="1" t="str">
        <f t="shared" si="12"/>
        <v>380</v>
      </c>
      <c r="D176" s="1" t="str">
        <f t="shared" si="15"/>
        <v>200</v>
      </c>
      <c r="E176" s="1" t="str">
        <f t="shared" si="16"/>
        <v>2200</v>
      </c>
      <c r="F176" s="1">
        <v>2975</v>
      </c>
      <c r="G176" s="4">
        <f>F176*(EKN!$G$3/60)^1.3</f>
        <v>3635.1120025732216</v>
      </c>
    </row>
    <row r="177" spans="2:7" x14ac:dyDescent="0.25">
      <c r="B177" t="s">
        <v>178</v>
      </c>
      <c r="C177" s="1" t="str">
        <f t="shared" si="12"/>
        <v>380</v>
      </c>
      <c r="D177" s="1" t="str">
        <f t="shared" si="15"/>
        <v>200</v>
      </c>
      <c r="E177" s="1" t="str">
        <f t="shared" si="16"/>
        <v>2400</v>
      </c>
      <c r="F177" s="1">
        <v>3285</v>
      </c>
      <c r="G177" s="4">
        <f>F177*(EKN!$G$3/60)^1.3</f>
        <v>4013.8967826732883</v>
      </c>
    </row>
    <row r="178" spans="2:7" x14ac:dyDescent="0.25">
      <c r="B178" t="s">
        <v>179</v>
      </c>
      <c r="C178" s="1" t="str">
        <f t="shared" si="12"/>
        <v>380</v>
      </c>
      <c r="D178" s="1" t="str">
        <f t="shared" si="15"/>
        <v>200</v>
      </c>
      <c r="E178" s="1" t="str">
        <f t="shared" si="16"/>
        <v>2600</v>
      </c>
      <c r="F178" s="1">
        <v>3595</v>
      </c>
      <c r="G178" s="4">
        <f>F178*(EKN!$G$3/60)^1.3</f>
        <v>4392.6815627733549</v>
      </c>
    </row>
    <row r="179" spans="2:7" x14ac:dyDescent="0.25">
      <c r="B179" t="s">
        <v>180</v>
      </c>
      <c r="C179" s="1" t="str">
        <f t="shared" si="12"/>
        <v>380</v>
      </c>
      <c r="D179" s="1" t="str">
        <f t="shared" si="15"/>
        <v>200</v>
      </c>
      <c r="E179" s="1" t="str">
        <f t="shared" si="16"/>
        <v>2800</v>
      </c>
      <c r="F179" s="1">
        <v>3905</v>
      </c>
      <c r="G179" s="4">
        <f>F179*(EKN!$G$3/60)^1.3</f>
        <v>4771.466342873422</v>
      </c>
    </row>
    <row r="180" spans="2:7" x14ac:dyDescent="0.25">
      <c r="B180" t="s">
        <v>181</v>
      </c>
      <c r="C180" s="1" t="str">
        <f t="shared" si="12"/>
        <v>380</v>
      </c>
      <c r="D180" s="1" t="str">
        <f t="shared" si="15"/>
        <v>200</v>
      </c>
      <c r="E180" s="1" t="str">
        <f t="shared" si="16"/>
        <v>3000</v>
      </c>
      <c r="F180" s="1">
        <v>4215</v>
      </c>
      <c r="G180" s="4">
        <f>F180*(EKN!$G$3/60)^1.3</f>
        <v>5150.2511229734882</v>
      </c>
    </row>
    <row r="181" spans="2:7" x14ac:dyDescent="0.25">
      <c r="B181" t="s">
        <v>182</v>
      </c>
      <c r="C181" s="1" t="str">
        <f t="shared" si="12"/>
        <v>380</v>
      </c>
      <c r="D181" s="1" t="str">
        <f t="shared" si="15"/>
        <v>200</v>
      </c>
      <c r="E181" s="1" t="str">
        <f t="shared" si="16"/>
        <v>800</v>
      </c>
      <c r="F181" s="1">
        <v>821</v>
      </c>
      <c r="G181" s="4">
        <f>F181*(EKN!$G$3/60)^1.3</f>
        <v>1003.1687240714672</v>
      </c>
    </row>
    <row r="182" spans="2:7" x14ac:dyDescent="0.25">
      <c r="B182" t="s">
        <v>183</v>
      </c>
      <c r="C182" s="1" t="str">
        <f t="shared" si="12"/>
        <v>380</v>
      </c>
      <c r="D182" s="1" t="str">
        <f t="shared" ref="D182:D193" si="17">MID(B182,9,2)</f>
        <v>90</v>
      </c>
      <c r="E182" s="1" t="str">
        <f t="shared" ref="E182:E193" si="18">MID(B182,12,5)</f>
        <v>1000</v>
      </c>
      <c r="F182" s="1">
        <v>528</v>
      </c>
      <c r="G182" s="4">
        <f>F182*(EKN!$G$3/60)^1.3</f>
        <v>645.15601255753313</v>
      </c>
    </row>
    <row r="183" spans="2:7" x14ac:dyDescent="0.25">
      <c r="B183" t="s">
        <v>184</v>
      </c>
      <c r="C183" s="1" t="str">
        <f t="shared" si="12"/>
        <v>380</v>
      </c>
      <c r="D183" s="1" t="str">
        <f t="shared" si="17"/>
        <v>90</v>
      </c>
      <c r="E183" s="1" t="str">
        <f t="shared" si="18"/>
        <v>1200</v>
      </c>
      <c r="F183" s="1">
        <v>663</v>
      </c>
      <c r="G183" s="4">
        <f>F183*(EKN!$G$3/60)^1.3</f>
        <v>810.11067485917511</v>
      </c>
    </row>
    <row r="184" spans="2:7" x14ac:dyDescent="0.25">
      <c r="B184" t="s">
        <v>185</v>
      </c>
      <c r="C184" s="1" t="str">
        <f t="shared" si="12"/>
        <v>380</v>
      </c>
      <c r="D184" s="1" t="str">
        <f t="shared" si="17"/>
        <v>90</v>
      </c>
      <c r="E184" s="1" t="str">
        <f t="shared" si="18"/>
        <v>1400</v>
      </c>
      <c r="F184" s="1">
        <v>814</v>
      </c>
      <c r="G184" s="4">
        <f>F184*(EKN!$G$3/60)^1.3</f>
        <v>994.61551935953014</v>
      </c>
    </row>
    <row r="185" spans="2:7" x14ac:dyDescent="0.25">
      <c r="B185" t="s">
        <v>186</v>
      </c>
      <c r="C185" s="1" t="str">
        <f t="shared" si="12"/>
        <v>380</v>
      </c>
      <c r="D185" s="1" t="str">
        <f t="shared" si="17"/>
        <v>90</v>
      </c>
      <c r="E185" s="1" t="str">
        <f t="shared" si="18"/>
        <v>1600</v>
      </c>
      <c r="F185" s="1">
        <v>965</v>
      </c>
      <c r="G185" s="4">
        <f>F185*(EKN!$G$3/60)^1.3</f>
        <v>1179.1203638598852</v>
      </c>
    </row>
    <row r="186" spans="2:7" x14ac:dyDescent="0.25">
      <c r="B186" t="s">
        <v>187</v>
      </c>
      <c r="C186" s="1" t="str">
        <f t="shared" si="12"/>
        <v>380</v>
      </c>
      <c r="D186" s="1" t="str">
        <f t="shared" si="17"/>
        <v>90</v>
      </c>
      <c r="E186" s="1" t="str">
        <f t="shared" si="18"/>
        <v>1800</v>
      </c>
      <c r="F186" s="1">
        <v>1116</v>
      </c>
      <c r="G186" s="4">
        <f>F186*(EKN!$G$3/60)^1.3</f>
        <v>1363.6252083602403</v>
      </c>
    </row>
    <row r="187" spans="2:7" x14ac:dyDescent="0.25">
      <c r="B187" t="s">
        <v>188</v>
      </c>
      <c r="C187" s="1" t="str">
        <f t="shared" si="12"/>
        <v>380</v>
      </c>
      <c r="D187" s="1" t="str">
        <f t="shared" si="17"/>
        <v>90</v>
      </c>
      <c r="E187" s="1" t="str">
        <f t="shared" si="18"/>
        <v>2000</v>
      </c>
      <c r="F187" s="1">
        <v>1266</v>
      </c>
      <c r="G187" s="4">
        <f>F187*(EKN!$G$3/60)^1.3</f>
        <v>1546.9081664731759</v>
      </c>
    </row>
    <row r="188" spans="2:7" x14ac:dyDescent="0.25">
      <c r="B188" t="s">
        <v>189</v>
      </c>
      <c r="C188" s="1" t="str">
        <f t="shared" si="12"/>
        <v>380</v>
      </c>
      <c r="D188" s="1" t="str">
        <f t="shared" si="17"/>
        <v>90</v>
      </c>
      <c r="E188" s="1" t="str">
        <f t="shared" si="18"/>
        <v>2200</v>
      </c>
      <c r="F188" s="1">
        <v>1417</v>
      </c>
      <c r="G188" s="4">
        <f>F188*(EKN!$G$3/60)^1.3</f>
        <v>1731.4130109735311</v>
      </c>
    </row>
    <row r="189" spans="2:7" x14ac:dyDescent="0.25">
      <c r="B189" t="s">
        <v>190</v>
      </c>
      <c r="C189" s="1" t="str">
        <f t="shared" si="12"/>
        <v>380</v>
      </c>
      <c r="D189" s="1" t="str">
        <f t="shared" si="17"/>
        <v>90</v>
      </c>
      <c r="E189" s="1" t="str">
        <f t="shared" si="18"/>
        <v>2400</v>
      </c>
      <c r="F189" s="1">
        <v>1568</v>
      </c>
      <c r="G189" s="4">
        <f>F189*(EKN!$G$3/60)^1.3</f>
        <v>1915.9178554738862</v>
      </c>
    </row>
    <row r="190" spans="2:7" x14ac:dyDescent="0.25">
      <c r="B190" t="s">
        <v>191</v>
      </c>
      <c r="C190" s="1" t="str">
        <f t="shared" si="12"/>
        <v>380</v>
      </c>
      <c r="D190" s="1" t="str">
        <f t="shared" si="17"/>
        <v>90</v>
      </c>
      <c r="E190" s="1" t="str">
        <f t="shared" si="18"/>
        <v>2600</v>
      </c>
      <c r="F190" s="1">
        <v>1719</v>
      </c>
      <c r="G190" s="4">
        <f>F190*(EKN!$G$3/60)^1.3</f>
        <v>2100.4226999742414</v>
      </c>
    </row>
    <row r="191" spans="2:7" x14ac:dyDescent="0.25">
      <c r="B191" t="s">
        <v>192</v>
      </c>
      <c r="C191" s="1" t="str">
        <f t="shared" si="12"/>
        <v>380</v>
      </c>
      <c r="D191" s="1" t="str">
        <f t="shared" si="17"/>
        <v>90</v>
      </c>
      <c r="E191" s="1" t="str">
        <f t="shared" si="18"/>
        <v>2800</v>
      </c>
      <c r="F191" s="1">
        <v>1854</v>
      </c>
      <c r="G191" s="4">
        <f>F191*(EKN!$G$3/60)^1.3</f>
        <v>2265.3773622758831</v>
      </c>
    </row>
    <row r="192" spans="2:7" x14ac:dyDescent="0.25">
      <c r="B192" t="s">
        <v>193</v>
      </c>
      <c r="C192" s="1" t="str">
        <f t="shared" si="12"/>
        <v>380</v>
      </c>
      <c r="D192" s="1" t="str">
        <f t="shared" si="17"/>
        <v>90</v>
      </c>
      <c r="E192" s="1" t="str">
        <f t="shared" si="18"/>
        <v>3000</v>
      </c>
      <c r="F192" s="1">
        <v>2005</v>
      </c>
      <c r="G192" s="4">
        <f>F192*(EKN!$G$3/60)^1.3</f>
        <v>2449.8822067762385</v>
      </c>
    </row>
    <row r="193" spans="2:13" x14ac:dyDescent="0.25">
      <c r="B193" t="s">
        <v>194</v>
      </c>
      <c r="C193" s="1" t="str">
        <f t="shared" si="12"/>
        <v>380</v>
      </c>
      <c r="D193" s="1" t="str">
        <f t="shared" si="17"/>
        <v>90</v>
      </c>
      <c r="E193" s="1" t="str">
        <f t="shared" si="18"/>
        <v>800</v>
      </c>
      <c r="F193" s="1">
        <v>377</v>
      </c>
      <c r="G193" s="4">
        <f>F193*(EKN!$G$3/60)^1.3</f>
        <v>460.65116805717798</v>
      </c>
    </row>
    <row r="195" spans="2:13" ht="15.75" thickBot="1" x14ac:dyDescent="0.3">
      <c r="F195" t="s">
        <v>372</v>
      </c>
      <c r="G195" s="38">
        <f>IF(EKQ!S7=80%,0.7764,EKQ!S7)</f>
        <v>0.77639999999999998</v>
      </c>
      <c r="H195">
        <v>0.77639999999999998</v>
      </c>
      <c r="I195">
        <v>1</v>
      </c>
    </row>
    <row r="196" spans="2:13" x14ac:dyDescent="0.25">
      <c r="B196" s="5" t="s">
        <v>195</v>
      </c>
      <c r="C196" s="6" t="str">
        <f t="shared" ref="C196:C215" si="19">MID(B196,5,3)</f>
        <v>190</v>
      </c>
      <c r="D196" s="6" t="str">
        <f t="shared" ref="D196:D215" si="20">MID(B196,9,3)</f>
        <v>110</v>
      </c>
      <c r="E196" s="6" t="str">
        <f t="shared" ref="E196:E215" si="21">MID(B196,13,5)</f>
        <v>1000</v>
      </c>
      <c r="F196" s="7">
        <v>1005</v>
      </c>
      <c r="G196">
        <f>I196+((H196-I196)/($H$195-$I$195))*($G$195-$I$195)</f>
        <v>1005</v>
      </c>
      <c r="H196" s="4">
        <f>F196*(EKQ!$G$3/60)^1.3</f>
        <v>1005</v>
      </c>
      <c r="I196" s="26">
        <v>1294.435857805255</v>
      </c>
    </row>
    <row r="197" spans="2:13" x14ac:dyDescent="0.25">
      <c r="B197" s="2" t="s">
        <v>196</v>
      </c>
      <c r="C197" s="1" t="str">
        <f t="shared" si="19"/>
        <v>190</v>
      </c>
      <c r="D197" s="1" t="str">
        <f t="shared" si="20"/>
        <v>110</v>
      </c>
      <c r="E197" s="1" t="str">
        <f t="shared" si="21"/>
        <v>1250</v>
      </c>
      <c r="F197" s="8">
        <v>1401</v>
      </c>
      <c r="G197">
        <f t="shared" ref="G197:G260" si="22">I197+((H197-I197)/($H$195-$I$195))*($G$195-$I$195)</f>
        <v>1401</v>
      </c>
      <c r="H197" s="4">
        <f>F197*(EKQ!$G$3/60)^1.3</f>
        <v>1401</v>
      </c>
      <c r="I197" s="26">
        <v>1804.4822256568777</v>
      </c>
    </row>
    <row r="198" spans="2:13" x14ac:dyDescent="0.25">
      <c r="B198" s="2" t="s">
        <v>197</v>
      </c>
      <c r="C198" s="1" t="str">
        <f t="shared" si="19"/>
        <v>190</v>
      </c>
      <c r="D198" s="1" t="str">
        <f t="shared" si="20"/>
        <v>110</v>
      </c>
      <c r="E198" s="1" t="str">
        <f t="shared" si="21"/>
        <v>1500</v>
      </c>
      <c r="F198" s="8">
        <v>1794</v>
      </c>
      <c r="G198">
        <f t="shared" si="22"/>
        <v>1794</v>
      </c>
      <c r="H198" s="4">
        <f>F198*(EKQ!$G$3/60)^1.3</f>
        <v>1794</v>
      </c>
      <c r="I198" s="26">
        <v>2310.6646058732613</v>
      </c>
    </row>
    <row r="199" spans="2:13" x14ac:dyDescent="0.25">
      <c r="B199" s="2" t="s">
        <v>198</v>
      </c>
      <c r="C199" s="1" t="str">
        <f t="shared" si="19"/>
        <v>190</v>
      </c>
      <c r="D199" s="1" t="str">
        <f t="shared" si="20"/>
        <v>110</v>
      </c>
      <c r="E199" s="1" t="str">
        <f t="shared" si="21"/>
        <v>1750</v>
      </c>
      <c r="F199" s="8">
        <v>2182</v>
      </c>
      <c r="G199">
        <f t="shared" si="22"/>
        <v>2182</v>
      </c>
      <c r="H199" s="4">
        <f>F199*(EKQ!$G$3/60)^1.3</f>
        <v>2182</v>
      </c>
      <c r="I199" s="26">
        <v>2810.4070066975787</v>
      </c>
    </row>
    <row r="200" spans="2:13" x14ac:dyDescent="0.25">
      <c r="B200" s="2" t="s">
        <v>199</v>
      </c>
      <c r="C200" s="1" t="str">
        <f t="shared" si="19"/>
        <v>190</v>
      </c>
      <c r="D200" s="1" t="str">
        <f t="shared" si="20"/>
        <v>110</v>
      </c>
      <c r="E200" s="1" t="str">
        <f t="shared" si="21"/>
        <v>2000</v>
      </c>
      <c r="F200" s="8">
        <v>2564</v>
      </c>
      <c r="G200">
        <f t="shared" si="22"/>
        <v>2564</v>
      </c>
      <c r="H200" s="4">
        <f>F200*(EKQ!$G$3/60)^1.3</f>
        <v>2564</v>
      </c>
      <c r="I200" s="26">
        <v>3302.4214322514172</v>
      </c>
    </row>
    <row r="201" spans="2:13" x14ac:dyDescent="0.25">
      <c r="B201" s="2" t="s">
        <v>200</v>
      </c>
      <c r="C201" s="1" t="str">
        <f t="shared" si="19"/>
        <v>190</v>
      </c>
      <c r="D201" s="1" t="str">
        <f t="shared" si="20"/>
        <v>110</v>
      </c>
      <c r="E201" s="1" t="str">
        <f t="shared" si="21"/>
        <v>2250</v>
      </c>
      <c r="F201" s="8">
        <v>2937</v>
      </c>
      <c r="G201">
        <f>I201+((H201-I201)/($H$195-$I$195))*($G$195-$I$195)-22.3613595706615</f>
        <v>2914.6386404293385</v>
      </c>
      <c r="H201" s="4">
        <f>F201*(EKQ!$G$3/60)^1.3</f>
        <v>2937</v>
      </c>
      <c r="I201" s="26">
        <v>3776.4039155074706</v>
      </c>
      <c r="K201" s="26">
        <f>(I202-I200)/2+I200</f>
        <v>3776.4039155074706</v>
      </c>
      <c r="M201">
        <v>22.361359570661499</v>
      </c>
    </row>
    <row r="202" spans="2:13" x14ac:dyDescent="0.25">
      <c r="B202" s="2" t="s">
        <v>201</v>
      </c>
      <c r="C202" s="1" t="str">
        <f t="shared" si="19"/>
        <v>190</v>
      </c>
      <c r="D202" s="1" t="str">
        <f t="shared" si="20"/>
        <v>110</v>
      </c>
      <c r="E202" s="1" t="str">
        <f t="shared" si="21"/>
        <v>2500</v>
      </c>
      <c r="F202" s="8">
        <v>3300</v>
      </c>
      <c r="G202">
        <f t="shared" si="22"/>
        <v>3300</v>
      </c>
      <c r="H202" s="4">
        <f>F202*(EKQ!$G$3/60)^1.3</f>
        <v>3300</v>
      </c>
      <c r="I202" s="26">
        <v>4250.3863987635241</v>
      </c>
    </row>
    <row r="203" spans="2:13" x14ac:dyDescent="0.25">
      <c r="B203" s="2" t="s">
        <v>202</v>
      </c>
      <c r="C203" s="1" t="str">
        <f t="shared" si="19"/>
        <v>190</v>
      </c>
      <c r="D203" s="1" t="str">
        <f t="shared" si="20"/>
        <v>110</v>
      </c>
      <c r="E203" s="1" t="str">
        <f t="shared" si="21"/>
        <v>2750</v>
      </c>
      <c r="F203" s="8">
        <v>3635</v>
      </c>
      <c r="G203">
        <f t="shared" si="22"/>
        <v>3635</v>
      </c>
      <c r="H203" s="4">
        <f>F203*(EKQ!$G$3/60)^1.3</f>
        <v>3635</v>
      </c>
      <c r="I203" s="26">
        <v>4681.8650180319419</v>
      </c>
    </row>
    <row r="204" spans="2:13" x14ac:dyDescent="0.25">
      <c r="B204" s="2" t="s">
        <v>203</v>
      </c>
      <c r="C204" s="1" t="str">
        <f t="shared" si="19"/>
        <v>190</v>
      </c>
      <c r="D204" s="1" t="str">
        <f t="shared" si="20"/>
        <v>110</v>
      </c>
      <c r="E204" s="1" t="str">
        <f t="shared" si="21"/>
        <v>3000</v>
      </c>
      <c r="F204" s="8">
        <v>3973</v>
      </c>
      <c r="G204">
        <f t="shared" si="22"/>
        <v>3973</v>
      </c>
      <c r="H204" s="4">
        <f>F204*(EKQ!$G$3/60)^1.3</f>
        <v>3973</v>
      </c>
      <c r="I204" s="26">
        <v>5117.2076249356005</v>
      </c>
    </row>
    <row r="205" spans="2:13" x14ac:dyDescent="0.25">
      <c r="B205" s="2" t="s">
        <v>204</v>
      </c>
      <c r="C205" s="1" t="str">
        <f t="shared" si="19"/>
        <v>190</v>
      </c>
      <c r="D205" s="1" t="str">
        <f t="shared" si="20"/>
        <v>110</v>
      </c>
      <c r="E205" s="1" t="str">
        <f t="shared" si="21"/>
        <v>800</v>
      </c>
      <c r="F205" s="8">
        <v>686</v>
      </c>
      <c r="G205">
        <f t="shared" si="22"/>
        <v>686</v>
      </c>
      <c r="H205" s="4">
        <f>F205*(EKQ!$G$3/60)^1.3</f>
        <v>686</v>
      </c>
      <c r="I205" s="26">
        <v>883.56517259144766</v>
      </c>
    </row>
    <row r="206" spans="2:13" x14ac:dyDescent="0.25">
      <c r="B206" s="2" t="s">
        <v>205</v>
      </c>
      <c r="C206" s="1" t="str">
        <f t="shared" si="19"/>
        <v>190</v>
      </c>
      <c r="D206" s="1" t="str">
        <f t="shared" si="20"/>
        <v>150</v>
      </c>
      <c r="E206" s="1" t="str">
        <f t="shared" si="21"/>
        <v>1000</v>
      </c>
      <c r="F206" s="8">
        <v>1124</v>
      </c>
      <c r="G206">
        <f t="shared" si="22"/>
        <v>1124</v>
      </c>
      <c r="H206" s="4">
        <f>F206*(EKQ!$G$3/60)^1.3</f>
        <v>1124</v>
      </c>
      <c r="I206" s="26">
        <v>1447.7073673364246</v>
      </c>
    </row>
    <row r="207" spans="2:13" x14ac:dyDescent="0.25">
      <c r="B207" s="2" t="s">
        <v>206</v>
      </c>
      <c r="C207" s="1" t="str">
        <f t="shared" si="19"/>
        <v>190</v>
      </c>
      <c r="D207" s="1" t="str">
        <f t="shared" si="20"/>
        <v>150</v>
      </c>
      <c r="E207" s="1" t="str">
        <f t="shared" si="21"/>
        <v>1250</v>
      </c>
      <c r="F207" s="8">
        <v>1552</v>
      </c>
      <c r="G207">
        <f t="shared" si="22"/>
        <v>1552</v>
      </c>
      <c r="H207" s="4">
        <f>F207*(EKQ!$G$3/60)^1.3</f>
        <v>1552</v>
      </c>
      <c r="I207" s="26">
        <v>1998.9696032972693</v>
      </c>
    </row>
    <row r="208" spans="2:13" x14ac:dyDescent="0.25">
      <c r="B208" s="2" t="s">
        <v>207</v>
      </c>
      <c r="C208" s="1" t="str">
        <f t="shared" si="19"/>
        <v>190</v>
      </c>
      <c r="D208" s="1" t="str">
        <f t="shared" si="20"/>
        <v>150</v>
      </c>
      <c r="E208" s="1" t="str">
        <f t="shared" si="21"/>
        <v>1500</v>
      </c>
      <c r="F208" s="8">
        <v>1981</v>
      </c>
      <c r="G208">
        <f t="shared" si="22"/>
        <v>1981</v>
      </c>
      <c r="H208" s="4">
        <f>F208*(EKQ!$G$3/60)^1.3</f>
        <v>1981</v>
      </c>
      <c r="I208" s="26">
        <v>2551.519835136527</v>
      </c>
    </row>
    <row r="209" spans="2:9" x14ac:dyDescent="0.25">
      <c r="B209" s="2" t="s">
        <v>208</v>
      </c>
      <c r="C209" s="1" t="str">
        <f t="shared" si="19"/>
        <v>190</v>
      </c>
      <c r="D209" s="1" t="str">
        <f t="shared" si="20"/>
        <v>150</v>
      </c>
      <c r="E209" s="1" t="str">
        <f t="shared" si="21"/>
        <v>1750</v>
      </c>
      <c r="F209" s="8">
        <v>2409</v>
      </c>
      <c r="G209">
        <f t="shared" si="22"/>
        <v>2409</v>
      </c>
      <c r="H209" s="4">
        <f>F209*(EKQ!$G$3/60)^1.3</f>
        <v>2409</v>
      </c>
      <c r="I209" s="26">
        <v>3102.7820710973724</v>
      </c>
    </row>
    <row r="210" spans="2:9" x14ac:dyDescent="0.25">
      <c r="B210" s="2" t="s">
        <v>209</v>
      </c>
      <c r="C210" s="1" t="str">
        <f t="shared" si="19"/>
        <v>190</v>
      </c>
      <c r="D210" s="1" t="str">
        <f t="shared" si="20"/>
        <v>150</v>
      </c>
      <c r="E210" s="1" t="str">
        <f t="shared" si="21"/>
        <v>2000</v>
      </c>
      <c r="F210" s="8">
        <v>2831</v>
      </c>
      <c r="G210">
        <f t="shared" si="22"/>
        <v>2831</v>
      </c>
      <c r="H210" s="4">
        <f>F210*(EKQ!$G$3/60)^1.3</f>
        <v>2831</v>
      </c>
      <c r="I210" s="26">
        <v>3646.3163317877384</v>
      </c>
    </row>
    <row r="211" spans="2:9" x14ac:dyDescent="0.25">
      <c r="B211" s="2" t="s">
        <v>210</v>
      </c>
      <c r="C211" s="1" t="str">
        <f t="shared" si="19"/>
        <v>190</v>
      </c>
      <c r="D211" s="1" t="str">
        <f t="shared" si="20"/>
        <v>150</v>
      </c>
      <c r="E211" s="1" t="str">
        <f t="shared" si="21"/>
        <v>2250</v>
      </c>
      <c r="F211" s="8">
        <v>3229</v>
      </c>
      <c r="G211">
        <f t="shared" si="22"/>
        <v>3229</v>
      </c>
      <c r="H211" s="4">
        <f>F211*(EKQ!$G$3/60)^1.3</f>
        <v>3229</v>
      </c>
      <c r="I211" s="26">
        <v>4158.9386913961871</v>
      </c>
    </row>
    <row r="212" spans="2:9" x14ac:dyDescent="0.25">
      <c r="B212" s="2" t="s">
        <v>211</v>
      </c>
      <c r="C212" s="1" t="str">
        <f t="shared" si="19"/>
        <v>190</v>
      </c>
      <c r="D212" s="1" t="str">
        <f t="shared" si="20"/>
        <v>150</v>
      </c>
      <c r="E212" s="1" t="str">
        <f t="shared" si="21"/>
        <v>2500</v>
      </c>
      <c r="F212" s="8">
        <v>3630</v>
      </c>
      <c r="G212">
        <f t="shared" si="22"/>
        <v>3630</v>
      </c>
      <c r="H212" s="4">
        <f>F212*(EKQ!$G$3/60)^1.3</f>
        <v>3630</v>
      </c>
      <c r="I212" s="26">
        <v>4675.4250386398762</v>
      </c>
    </row>
    <row r="213" spans="2:9" x14ac:dyDescent="0.25">
      <c r="B213" s="2" t="s">
        <v>212</v>
      </c>
      <c r="C213" s="1" t="str">
        <f t="shared" si="19"/>
        <v>190</v>
      </c>
      <c r="D213" s="1" t="str">
        <f t="shared" si="20"/>
        <v>150</v>
      </c>
      <c r="E213" s="1" t="str">
        <f t="shared" si="21"/>
        <v>2750</v>
      </c>
      <c r="F213" s="8">
        <v>4016</v>
      </c>
      <c r="G213">
        <f t="shared" si="22"/>
        <v>4016</v>
      </c>
      <c r="H213" s="4">
        <f>F213*(EKQ!$G$3/60)^1.3</f>
        <v>4016</v>
      </c>
      <c r="I213" s="26">
        <v>5172.5914477073675</v>
      </c>
    </row>
    <row r="214" spans="2:9" x14ac:dyDescent="0.25">
      <c r="B214" s="2" t="s">
        <v>213</v>
      </c>
      <c r="C214" s="1" t="str">
        <f t="shared" si="19"/>
        <v>190</v>
      </c>
      <c r="D214" s="1" t="str">
        <f t="shared" si="20"/>
        <v>150</v>
      </c>
      <c r="E214" s="1" t="str">
        <f t="shared" si="21"/>
        <v>3000</v>
      </c>
      <c r="F214" s="8">
        <v>4382</v>
      </c>
      <c r="G214">
        <f t="shared" si="22"/>
        <v>4382</v>
      </c>
      <c r="H214" s="4">
        <f>F214*(EKQ!$G$3/60)^1.3</f>
        <v>4382</v>
      </c>
      <c r="I214" s="26">
        <v>5643.9979392065943</v>
      </c>
    </row>
    <row r="215" spans="2:9" x14ac:dyDescent="0.25">
      <c r="B215" s="2" t="s">
        <v>214</v>
      </c>
      <c r="C215" s="1" t="str">
        <f t="shared" si="19"/>
        <v>190</v>
      </c>
      <c r="D215" s="1" t="str">
        <f t="shared" si="20"/>
        <v>150</v>
      </c>
      <c r="E215" s="1" t="str">
        <f t="shared" si="21"/>
        <v>800</v>
      </c>
      <c r="F215" s="8">
        <v>785</v>
      </c>
      <c r="G215">
        <f t="shared" si="22"/>
        <v>785</v>
      </c>
      <c r="H215" s="4">
        <f>F215*(EKQ!$G$3/60)^1.3</f>
        <v>785</v>
      </c>
      <c r="I215" s="26">
        <v>1011.0767645543534</v>
      </c>
    </row>
    <row r="216" spans="2:9" x14ac:dyDescent="0.25">
      <c r="B216" s="2" t="s">
        <v>332</v>
      </c>
      <c r="C216">
        <v>190</v>
      </c>
      <c r="D216">
        <v>75</v>
      </c>
      <c r="E216">
        <v>1000</v>
      </c>
      <c r="F216" s="8">
        <v>719</v>
      </c>
      <c r="G216">
        <f t="shared" si="22"/>
        <v>719</v>
      </c>
      <c r="H216" s="4">
        <f>F216*(EKQ!$G$3/60)^1.3</f>
        <v>719</v>
      </c>
      <c r="I216" s="26">
        <f>H216*1.287996</f>
        <v>926.06912399999999</v>
      </c>
    </row>
    <row r="217" spans="2:9" x14ac:dyDescent="0.25">
      <c r="B217" s="2" t="s">
        <v>334</v>
      </c>
      <c r="C217">
        <v>190</v>
      </c>
      <c r="D217">
        <v>75</v>
      </c>
      <c r="E217">
        <v>1250</v>
      </c>
      <c r="F217" s="8">
        <v>995</v>
      </c>
      <c r="G217">
        <f t="shared" si="22"/>
        <v>995</v>
      </c>
      <c r="H217" s="4">
        <f>F217*(EKQ!$G$3/60)^1.3</f>
        <v>995</v>
      </c>
      <c r="I217" s="26">
        <f t="shared" ref="I217:I225" si="23">H217*1.287996</f>
        <v>1281.55602</v>
      </c>
    </row>
    <row r="218" spans="2:9" x14ac:dyDescent="0.25">
      <c r="B218" s="2" t="s">
        <v>335</v>
      </c>
      <c r="C218">
        <v>190</v>
      </c>
      <c r="D218">
        <v>75</v>
      </c>
      <c r="E218">
        <v>1500</v>
      </c>
      <c r="F218" s="8">
        <v>1274</v>
      </c>
      <c r="G218">
        <f t="shared" si="22"/>
        <v>1274</v>
      </c>
      <c r="H218" s="4">
        <f>F218*(EKQ!$G$3/60)^1.3</f>
        <v>1274</v>
      </c>
      <c r="I218" s="26">
        <f t="shared" si="23"/>
        <v>1640.9069039999999</v>
      </c>
    </row>
    <row r="219" spans="2:9" x14ac:dyDescent="0.25">
      <c r="B219" s="2" t="s">
        <v>336</v>
      </c>
      <c r="C219">
        <v>190</v>
      </c>
      <c r="D219">
        <v>75</v>
      </c>
      <c r="E219">
        <v>1750</v>
      </c>
      <c r="F219" s="8">
        <v>1554</v>
      </c>
      <c r="G219">
        <f t="shared" si="22"/>
        <v>1554</v>
      </c>
      <c r="H219" s="4">
        <f>F219*(EKQ!$G$3/60)^1.3</f>
        <v>1554</v>
      </c>
      <c r="I219" s="26">
        <f t="shared" si="23"/>
        <v>2001.5457839999999</v>
      </c>
    </row>
    <row r="220" spans="2:9" x14ac:dyDescent="0.25">
      <c r="B220" s="2" t="s">
        <v>337</v>
      </c>
      <c r="C220">
        <v>190</v>
      </c>
      <c r="D220">
        <v>75</v>
      </c>
      <c r="E220">
        <v>2000</v>
      </c>
      <c r="F220" s="8">
        <v>1832</v>
      </c>
      <c r="G220">
        <f t="shared" si="22"/>
        <v>1832</v>
      </c>
      <c r="H220" s="4">
        <f>F220*(EKQ!$G$3/60)^1.3</f>
        <v>1832</v>
      </c>
      <c r="I220" s="26">
        <f t="shared" si="23"/>
        <v>2359.6086719999998</v>
      </c>
    </row>
    <row r="221" spans="2:9" x14ac:dyDescent="0.25">
      <c r="B221" s="2" t="s">
        <v>338</v>
      </c>
      <c r="C221">
        <v>190</v>
      </c>
      <c r="D221">
        <v>75</v>
      </c>
      <c r="E221">
        <v>2250</v>
      </c>
      <c r="F221" s="8">
        <v>2105</v>
      </c>
      <c r="G221">
        <f t="shared" si="22"/>
        <v>2105</v>
      </c>
      <c r="H221" s="4">
        <f>F221*(EKQ!$G$3/60)^1.3</f>
        <v>2105</v>
      </c>
      <c r="I221" s="26">
        <f t="shared" si="23"/>
        <v>2711.2315799999997</v>
      </c>
    </row>
    <row r="222" spans="2:9" x14ac:dyDescent="0.25">
      <c r="B222" s="2" t="s">
        <v>339</v>
      </c>
      <c r="C222">
        <v>190</v>
      </c>
      <c r="D222">
        <v>75</v>
      </c>
      <c r="E222">
        <v>2500</v>
      </c>
      <c r="F222" s="8">
        <v>2371</v>
      </c>
      <c r="G222">
        <f t="shared" si="22"/>
        <v>2371</v>
      </c>
      <c r="H222" s="4">
        <f>F222*(EKQ!$G$3/60)^1.3</f>
        <v>2371</v>
      </c>
      <c r="I222" s="26">
        <f t="shared" si="23"/>
        <v>3053.8385159999998</v>
      </c>
    </row>
    <row r="223" spans="2:9" x14ac:dyDescent="0.25">
      <c r="B223" s="2" t="s">
        <v>340</v>
      </c>
      <c r="C223">
        <v>190</v>
      </c>
      <c r="D223">
        <v>75</v>
      </c>
      <c r="E223">
        <v>2750</v>
      </c>
      <c r="F223" s="8">
        <v>2628</v>
      </c>
      <c r="G223">
        <f t="shared" si="22"/>
        <v>2628</v>
      </c>
      <c r="H223" s="4">
        <f>F223*(EKQ!$G$3/60)^1.3</f>
        <v>2628</v>
      </c>
      <c r="I223" s="26">
        <f t="shared" si="23"/>
        <v>3384.8534879999997</v>
      </c>
    </row>
    <row r="224" spans="2:9" x14ac:dyDescent="0.25">
      <c r="B224" s="2" t="s">
        <v>341</v>
      </c>
      <c r="C224">
        <v>190</v>
      </c>
      <c r="D224">
        <v>75</v>
      </c>
      <c r="E224">
        <v>3000</v>
      </c>
      <c r="F224" s="8">
        <v>2872</v>
      </c>
      <c r="G224">
        <f t="shared" si="22"/>
        <v>2872</v>
      </c>
      <c r="H224" s="4">
        <f>F224*(EKQ!$G$3/60)^1.3</f>
        <v>2872</v>
      </c>
      <c r="I224" s="26">
        <f t="shared" si="23"/>
        <v>3699.1245119999999</v>
      </c>
    </row>
    <row r="225" spans="2:9" x14ac:dyDescent="0.25">
      <c r="B225" s="2" t="s">
        <v>331</v>
      </c>
      <c r="C225">
        <v>190</v>
      </c>
      <c r="D225">
        <v>75</v>
      </c>
      <c r="E225">
        <v>800</v>
      </c>
      <c r="F225" s="8">
        <v>497</v>
      </c>
      <c r="G225">
        <f t="shared" si="22"/>
        <v>497</v>
      </c>
      <c r="H225" s="4">
        <f>F225*(EKQ!$G$3/60)^1.3</f>
        <v>497</v>
      </c>
      <c r="I225" s="26">
        <f t="shared" si="23"/>
        <v>640.13401199999998</v>
      </c>
    </row>
    <row r="226" spans="2:9" x14ac:dyDescent="0.25">
      <c r="B226" s="2" t="s">
        <v>215</v>
      </c>
      <c r="C226" s="1" t="str">
        <f t="shared" ref="C226:C255" si="24">MID(B226,5,3)</f>
        <v>190</v>
      </c>
      <c r="D226" s="1" t="str">
        <f t="shared" ref="D226:D235" si="25">MID(B226,9,2)</f>
        <v>90</v>
      </c>
      <c r="E226" s="1" t="str">
        <f t="shared" ref="E226:E235" si="26">MID(B226,12,5)</f>
        <v>1000</v>
      </c>
      <c r="F226" s="8">
        <v>911</v>
      </c>
      <c r="G226">
        <f t="shared" si="22"/>
        <v>911</v>
      </c>
      <c r="H226" s="4">
        <f>F226*(EKQ!$G$3/60)^1.3</f>
        <v>911</v>
      </c>
      <c r="I226" s="26">
        <v>1173.3642452344152</v>
      </c>
    </row>
    <row r="227" spans="2:9" x14ac:dyDescent="0.25">
      <c r="B227" s="2" t="s">
        <v>216</v>
      </c>
      <c r="C227" s="1" t="str">
        <f t="shared" si="24"/>
        <v>190</v>
      </c>
      <c r="D227" s="1" t="str">
        <f t="shared" si="25"/>
        <v>90</v>
      </c>
      <c r="E227" s="1" t="str">
        <f t="shared" si="26"/>
        <v>1250</v>
      </c>
      <c r="F227" s="8">
        <v>1260</v>
      </c>
      <c r="G227">
        <f t="shared" si="22"/>
        <v>1260</v>
      </c>
      <c r="H227" s="4">
        <f>F227*(EKQ!$G$3/60)^1.3</f>
        <v>1260</v>
      </c>
      <c r="I227" s="26">
        <v>1622.874806800618</v>
      </c>
    </row>
    <row r="228" spans="2:9" x14ac:dyDescent="0.25">
      <c r="B228" s="2" t="s">
        <v>217</v>
      </c>
      <c r="C228" s="1" t="str">
        <f t="shared" si="24"/>
        <v>190</v>
      </c>
      <c r="D228" s="1" t="str">
        <f t="shared" si="25"/>
        <v>90</v>
      </c>
      <c r="E228" s="1" t="str">
        <f t="shared" si="26"/>
        <v>1500</v>
      </c>
      <c r="F228" s="8">
        <v>1614</v>
      </c>
      <c r="G228">
        <f t="shared" si="22"/>
        <v>1614</v>
      </c>
      <c r="H228" s="4">
        <f>F228*(EKQ!$G$3/60)^1.3</f>
        <v>1614</v>
      </c>
      <c r="I228" s="26">
        <v>2078.8253477588869</v>
      </c>
    </row>
    <row r="229" spans="2:9" x14ac:dyDescent="0.25">
      <c r="B229" s="2" t="s">
        <v>218</v>
      </c>
      <c r="C229" s="1" t="str">
        <f t="shared" si="24"/>
        <v>190</v>
      </c>
      <c r="D229" s="1" t="str">
        <f t="shared" si="25"/>
        <v>90</v>
      </c>
      <c r="E229" s="1" t="str">
        <f t="shared" si="26"/>
        <v>1750</v>
      </c>
      <c r="F229" s="8">
        <v>1968</v>
      </c>
      <c r="G229">
        <f t="shared" si="22"/>
        <v>1968</v>
      </c>
      <c r="H229" s="4">
        <f>F229*(EKQ!$G$3/60)^1.3</f>
        <v>1968</v>
      </c>
      <c r="I229" s="26">
        <v>2534.7758887171562</v>
      </c>
    </row>
    <row r="230" spans="2:9" x14ac:dyDescent="0.25">
      <c r="B230" s="2" t="s">
        <v>219</v>
      </c>
      <c r="C230" s="1" t="str">
        <f t="shared" si="24"/>
        <v>190</v>
      </c>
      <c r="D230" s="1" t="str">
        <f t="shared" si="25"/>
        <v>90</v>
      </c>
      <c r="E230" s="1" t="str">
        <f t="shared" si="26"/>
        <v>2000</v>
      </c>
      <c r="F230" s="8">
        <v>2320</v>
      </c>
      <c r="G230">
        <f t="shared" si="22"/>
        <v>2320</v>
      </c>
      <c r="H230" s="4">
        <f>F230*(EKQ!$G$3/60)^1.3</f>
        <v>2320</v>
      </c>
      <c r="I230" s="26">
        <v>2988.1504379185985</v>
      </c>
    </row>
    <row r="231" spans="2:9" x14ac:dyDescent="0.25">
      <c r="B231" s="2" t="s">
        <v>220</v>
      </c>
      <c r="C231" s="1" t="str">
        <f t="shared" si="24"/>
        <v>190</v>
      </c>
      <c r="D231" s="1" t="str">
        <f t="shared" si="25"/>
        <v>90</v>
      </c>
      <c r="E231" s="1" t="str">
        <f t="shared" si="26"/>
        <v>2250</v>
      </c>
      <c r="F231" s="8">
        <v>2666</v>
      </c>
      <c r="G231">
        <f t="shared" si="22"/>
        <v>2666</v>
      </c>
      <c r="H231" s="4">
        <f>F231*(EKQ!$G$3/60)^1.3</f>
        <v>2666</v>
      </c>
      <c r="I231" s="26">
        <v>3433.7970118495618</v>
      </c>
    </row>
    <row r="232" spans="2:9" x14ac:dyDescent="0.25">
      <c r="B232" s="2" t="s">
        <v>221</v>
      </c>
      <c r="C232" s="1" t="str">
        <f t="shared" si="24"/>
        <v>190</v>
      </c>
      <c r="D232" s="1" t="str">
        <f t="shared" si="25"/>
        <v>90</v>
      </c>
      <c r="E232" s="1" t="str">
        <f t="shared" si="26"/>
        <v>2500</v>
      </c>
      <c r="F232" s="8">
        <v>3003</v>
      </c>
      <c r="G232">
        <f t="shared" si="22"/>
        <v>3003</v>
      </c>
      <c r="H232" s="4">
        <f>F232*(EKQ!$G$3/60)^1.3</f>
        <v>3003</v>
      </c>
      <c r="I232" s="26">
        <v>3867.8516228748067</v>
      </c>
    </row>
    <row r="233" spans="2:9" x14ac:dyDescent="0.25">
      <c r="B233" s="2" t="s">
        <v>222</v>
      </c>
      <c r="C233" s="1" t="str">
        <f t="shared" si="24"/>
        <v>190</v>
      </c>
      <c r="D233" s="1" t="str">
        <f t="shared" si="25"/>
        <v>90</v>
      </c>
      <c r="E233" s="1" t="str">
        <f t="shared" si="26"/>
        <v>2750</v>
      </c>
      <c r="F233" s="8">
        <v>3328</v>
      </c>
      <c r="G233">
        <f t="shared" si="22"/>
        <v>3328</v>
      </c>
      <c r="H233" s="4">
        <f>F233*(EKQ!$G$3/60)^1.3</f>
        <v>3328</v>
      </c>
      <c r="I233" s="26">
        <v>4286.4502833590932</v>
      </c>
    </row>
    <row r="234" spans="2:9" x14ac:dyDescent="0.25">
      <c r="B234" s="2" t="s">
        <v>223</v>
      </c>
      <c r="C234" s="1" t="str">
        <f t="shared" si="24"/>
        <v>190</v>
      </c>
      <c r="D234" s="1" t="str">
        <f t="shared" si="25"/>
        <v>90</v>
      </c>
      <c r="E234" s="1" t="str">
        <f t="shared" si="26"/>
        <v>3000</v>
      </c>
      <c r="F234" s="8">
        <v>3637</v>
      </c>
      <c r="G234">
        <f t="shared" si="22"/>
        <v>3637</v>
      </c>
      <c r="H234" s="4">
        <f>F234*(EKQ!$G$3/60)^1.3</f>
        <v>3637</v>
      </c>
      <c r="I234" s="26">
        <v>4684.4410097887685</v>
      </c>
    </row>
    <row r="235" spans="2:9" x14ac:dyDescent="0.25">
      <c r="B235" s="2" t="s">
        <v>224</v>
      </c>
      <c r="C235" s="1" t="str">
        <f t="shared" si="24"/>
        <v>190</v>
      </c>
      <c r="D235" s="1" t="str">
        <f t="shared" si="25"/>
        <v>90</v>
      </c>
      <c r="E235" s="1" t="str">
        <f t="shared" si="26"/>
        <v>800</v>
      </c>
      <c r="F235" s="8">
        <v>636</v>
      </c>
      <c r="G235">
        <f t="shared" si="22"/>
        <v>636</v>
      </c>
      <c r="H235" s="4">
        <f>F235*(EKQ!$G$3/60)^1.3</f>
        <v>636</v>
      </c>
      <c r="I235" s="26">
        <v>819.16537867078819</v>
      </c>
    </row>
    <row r="236" spans="2:9" x14ac:dyDescent="0.25">
      <c r="B236" s="2" t="s">
        <v>225</v>
      </c>
      <c r="C236" s="1" t="str">
        <f t="shared" si="24"/>
        <v>240</v>
      </c>
      <c r="D236" s="1" t="str">
        <f t="shared" ref="D236:D255" si="27">MID(B236,9,3)</f>
        <v>110</v>
      </c>
      <c r="E236" s="1" t="str">
        <f t="shared" ref="E236:E255" si="28">MID(B236,13,5)</f>
        <v>1000</v>
      </c>
      <c r="F236" s="8">
        <v>1378</v>
      </c>
      <c r="G236">
        <f t="shared" si="22"/>
        <v>1378</v>
      </c>
      <c r="H236" s="4">
        <f>F236*(EKQ!$G$3/60)^1.3</f>
        <v>1378</v>
      </c>
      <c r="I236" s="26">
        <v>1774.8583204533743</v>
      </c>
    </row>
    <row r="237" spans="2:9" x14ac:dyDescent="0.25">
      <c r="B237" s="2" t="s">
        <v>226</v>
      </c>
      <c r="C237" s="1" t="str">
        <f t="shared" si="24"/>
        <v>240</v>
      </c>
      <c r="D237" s="1" t="str">
        <f t="shared" si="27"/>
        <v>110</v>
      </c>
      <c r="E237" s="1" t="str">
        <f t="shared" si="28"/>
        <v>1250</v>
      </c>
      <c r="F237" s="8">
        <v>1888</v>
      </c>
      <c r="G237">
        <f t="shared" si="22"/>
        <v>1888</v>
      </c>
      <c r="H237" s="4">
        <f>F237*(EKQ!$G$3/60)^1.3</f>
        <v>1888</v>
      </c>
      <c r="I237" s="26">
        <v>2431.7362184441013</v>
      </c>
    </row>
    <row r="238" spans="2:9" x14ac:dyDescent="0.25">
      <c r="B238" s="2" t="s">
        <v>227</v>
      </c>
      <c r="C238" s="1" t="str">
        <f t="shared" si="24"/>
        <v>240</v>
      </c>
      <c r="D238" s="1" t="str">
        <f t="shared" si="27"/>
        <v>110</v>
      </c>
      <c r="E238" s="1" t="str">
        <f t="shared" si="28"/>
        <v>1500</v>
      </c>
      <c r="F238" s="8">
        <v>2418</v>
      </c>
      <c r="G238">
        <f t="shared" si="22"/>
        <v>2418</v>
      </c>
      <c r="H238" s="4">
        <f>F238*(EKQ!$G$3/60)^1.3</f>
        <v>2418</v>
      </c>
      <c r="I238" s="26">
        <v>3114.3740340030913</v>
      </c>
    </row>
    <row r="239" spans="2:9" x14ac:dyDescent="0.25">
      <c r="B239" s="2" t="s">
        <v>228</v>
      </c>
      <c r="C239" s="1" t="str">
        <f t="shared" si="24"/>
        <v>240</v>
      </c>
      <c r="D239" s="1" t="str">
        <f t="shared" si="27"/>
        <v>110</v>
      </c>
      <c r="E239" s="1" t="str">
        <f t="shared" si="28"/>
        <v>1750</v>
      </c>
      <c r="F239" s="8">
        <v>2950</v>
      </c>
      <c r="G239">
        <f t="shared" si="22"/>
        <v>2950</v>
      </c>
      <c r="H239" s="4">
        <f>F239*(EKQ!$G$3/60)^1.3</f>
        <v>2950</v>
      </c>
      <c r="I239" s="26">
        <v>3799.5878413189075</v>
      </c>
    </row>
    <row r="240" spans="2:9" x14ac:dyDescent="0.25">
      <c r="B240" s="2" t="s">
        <v>229</v>
      </c>
      <c r="C240" s="1" t="str">
        <f t="shared" si="24"/>
        <v>240</v>
      </c>
      <c r="D240" s="1" t="str">
        <f t="shared" si="27"/>
        <v>110</v>
      </c>
      <c r="E240" s="1" t="str">
        <f t="shared" si="28"/>
        <v>2000</v>
      </c>
      <c r="F240" s="8">
        <v>3477</v>
      </c>
      <c r="G240">
        <f t="shared" si="22"/>
        <v>3477</v>
      </c>
      <c r="H240" s="4">
        <f>F240*(EKQ!$G$3/60)^1.3</f>
        <v>3477</v>
      </c>
      <c r="I240" s="26">
        <v>4478.3616692426585</v>
      </c>
    </row>
    <row r="241" spans="2:9" x14ac:dyDescent="0.25">
      <c r="B241" s="2" t="s">
        <v>230</v>
      </c>
      <c r="C241" s="1" t="str">
        <f t="shared" si="24"/>
        <v>240</v>
      </c>
      <c r="D241" s="1" t="str">
        <f t="shared" si="27"/>
        <v>110</v>
      </c>
      <c r="E241" s="1" t="str">
        <f t="shared" si="28"/>
        <v>2250</v>
      </c>
      <c r="F241" s="8">
        <v>3997</v>
      </c>
      <c r="G241">
        <f t="shared" si="22"/>
        <v>3997</v>
      </c>
      <c r="H241" s="4">
        <f>F241*(EKQ!$G$3/60)^1.3</f>
        <v>3997</v>
      </c>
      <c r="I241" s="26">
        <v>5148.1195260175164</v>
      </c>
    </row>
    <row r="242" spans="2:9" x14ac:dyDescent="0.25">
      <c r="B242" s="2" t="s">
        <v>231</v>
      </c>
      <c r="C242" s="1" t="str">
        <f t="shared" si="24"/>
        <v>240</v>
      </c>
      <c r="D242" s="1" t="str">
        <f t="shared" si="27"/>
        <v>110</v>
      </c>
      <c r="E242" s="1" t="str">
        <f t="shared" si="28"/>
        <v>2500</v>
      </c>
      <c r="F242" s="8">
        <v>4503</v>
      </c>
      <c r="G242">
        <f t="shared" si="22"/>
        <v>4503</v>
      </c>
      <c r="H242" s="4">
        <f>F242*(EKQ!$G$3/60)^1.3</f>
        <v>4503</v>
      </c>
      <c r="I242" s="26">
        <v>5799.8454404945896</v>
      </c>
    </row>
    <row r="243" spans="2:9" x14ac:dyDescent="0.25">
      <c r="B243" s="2" t="s">
        <v>232</v>
      </c>
      <c r="C243" s="1" t="str">
        <f t="shared" si="24"/>
        <v>240</v>
      </c>
      <c r="D243" s="1" t="str">
        <f t="shared" si="27"/>
        <v>110</v>
      </c>
      <c r="E243" s="1" t="str">
        <f t="shared" si="28"/>
        <v>2750</v>
      </c>
      <c r="F243" s="8">
        <v>4993</v>
      </c>
      <c r="G243">
        <f t="shared" si="22"/>
        <v>4993</v>
      </c>
      <c r="H243" s="4">
        <f>F243*(EKQ!$G$3/60)^1.3</f>
        <v>4993</v>
      </c>
      <c r="I243" s="26">
        <v>6430.9634209170536</v>
      </c>
    </row>
    <row r="244" spans="2:9" x14ac:dyDescent="0.25">
      <c r="B244" s="2" t="s">
        <v>233</v>
      </c>
      <c r="C244" s="1" t="str">
        <f t="shared" si="24"/>
        <v>240</v>
      </c>
      <c r="D244" s="1" t="str">
        <f t="shared" si="27"/>
        <v>110</v>
      </c>
      <c r="E244" s="1" t="str">
        <f t="shared" si="28"/>
        <v>3000</v>
      </c>
      <c r="F244" s="8">
        <v>5461</v>
      </c>
      <c r="G244">
        <f t="shared" si="22"/>
        <v>5461</v>
      </c>
      <c r="H244" s="4">
        <f>F244*(EKQ!$G$3/60)^1.3</f>
        <v>5461</v>
      </c>
      <c r="I244" s="26">
        <v>7033.7454920144255</v>
      </c>
    </row>
    <row r="245" spans="2:9" x14ac:dyDescent="0.25">
      <c r="B245" s="2" t="s">
        <v>234</v>
      </c>
      <c r="C245" s="1" t="str">
        <f t="shared" si="24"/>
        <v>240</v>
      </c>
      <c r="D245" s="1" t="str">
        <f t="shared" si="27"/>
        <v>110</v>
      </c>
      <c r="E245" s="1" t="str">
        <f t="shared" si="28"/>
        <v>800</v>
      </c>
      <c r="F245" s="8">
        <v>964</v>
      </c>
      <c r="G245">
        <f t="shared" si="22"/>
        <v>964</v>
      </c>
      <c r="H245" s="4">
        <f>F245*(EKQ!$G$3/60)^1.3</f>
        <v>964</v>
      </c>
      <c r="I245" s="26">
        <v>1241.6280267903142</v>
      </c>
    </row>
    <row r="246" spans="2:9" x14ac:dyDescent="0.25">
      <c r="B246" s="2" t="s">
        <v>235</v>
      </c>
      <c r="C246" s="1" t="str">
        <f t="shared" si="24"/>
        <v>240</v>
      </c>
      <c r="D246" s="1" t="str">
        <f t="shared" si="27"/>
        <v>150</v>
      </c>
      <c r="E246" s="1" t="str">
        <f t="shared" si="28"/>
        <v>1000</v>
      </c>
      <c r="F246" s="8">
        <v>1630</v>
      </c>
      <c r="G246">
        <f t="shared" si="22"/>
        <v>1630</v>
      </c>
      <c r="H246" s="4">
        <f>F246*(EKQ!$G$3/60)^1.3</f>
        <v>1630</v>
      </c>
      <c r="I246" s="26">
        <v>2099.4332818134981</v>
      </c>
    </row>
    <row r="247" spans="2:9" x14ac:dyDescent="0.25">
      <c r="B247" s="2" t="s">
        <v>236</v>
      </c>
      <c r="C247" s="1" t="str">
        <f t="shared" si="24"/>
        <v>240</v>
      </c>
      <c r="D247" s="1" t="str">
        <f t="shared" si="27"/>
        <v>150</v>
      </c>
      <c r="E247" s="1" t="str">
        <f t="shared" si="28"/>
        <v>1250</v>
      </c>
      <c r="F247" s="8">
        <v>2256</v>
      </c>
      <c r="G247">
        <f t="shared" si="22"/>
        <v>2256</v>
      </c>
      <c r="H247" s="4">
        <f>F247*(EKQ!$G$3/60)^1.3</f>
        <v>2256</v>
      </c>
      <c r="I247" s="26">
        <v>2905.7187017001547</v>
      </c>
    </row>
    <row r="248" spans="2:9" x14ac:dyDescent="0.25">
      <c r="B248" s="2" t="s">
        <v>237</v>
      </c>
      <c r="C248" s="1" t="str">
        <f t="shared" si="24"/>
        <v>240</v>
      </c>
      <c r="D248" s="1" t="str">
        <f t="shared" si="27"/>
        <v>150</v>
      </c>
      <c r="E248" s="1" t="str">
        <f t="shared" si="28"/>
        <v>1500</v>
      </c>
      <c r="F248" s="8">
        <v>2888</v>
      </c>
      <c r="G248">
        <f t="shared" si="22"/>
        <v>2888</v>
      </c>
      <c r="H248" s="4">
        <f>F248*(EKQ!$G$3/60)^1.3</f>
        <v>2888</v>
      </c>
      <c r="I248" s="26">
        <v>3719.7320968572903</v>
      </c>
    </row>
    <row r="249" spans="2:9" x14ac:dyDescent="0.25">
      <c r="B249" s="2" t="s">
        <v>238</v>
      </c>
      <c r="C249" s="1" t="str">
        <f t="shared" si="24"/>
        <v>240</v>
      </c>
      <c r="D249" s="1" t="str">
        <f t="shared" si="27"/>
        <v>150</v>
      </c>
      <c r="E249" s="1" t="str">
        <f t="shared" si="28"/>
        <v>1750</v>
      </c>
      <c r="F249" s="8">
        <v>3520</v>
      </c>
      <c r="G249">
        <f t="shared" si="22"/>
        <v>3520</v>
      </c>
      <c r="H249" s="4">
        <f>F249*(EKQ!$G$3/60)^1.3</f>
        <v>3520</v>
      </c>
      <c r="I249" s="26">
        <v>4533.7454920144255</v>
      </c>
    </row>
    <row r="250" spans="2:9" x14ac:dyDescent="0.25">
      <c r="B250" s="2" t="s">
        <v>239</v>
      </c>
      <c r="C250" s="1" t="str">
        <f t="shared" si="24"/>
        <v>240</v>
      </c>
      <c r="D250" s="1" t="str">
        <f t="shared" si="27"/>
        <v>150</v>
      </c>
      <c r="E250" s="1" t="str">
        <f t="shared" si="28"/>
        <v>2000</v>
      </c>
      <c r="F250" s="8">
        <v>4127</v>
      </c>
      <c r="G250">
        <f>I250+((H250-I250)/($H$195-$I$195))*($G$195-$I$195)+89.44</f>
        <v>4216.4399999999996</v>
      </c>
      <c r="H250" s="4">
        <f>F250*(EKQ!$G$3/60)^1.3</f>
        <v>4127</v>
      </c>
      <c r="I250" s="26">
        <v>5341.318907779495</v>
      </c>
    </row>
    <row r="251" spans="2:9" x14ac:dyDescent="0.25">
      <c r="B251" s="2" t="s">
        <v>240</v>
      </c>
      <c r="C251" s="1" t="str">
        <f t="shared" si="24"/>
        <v>240</v>
      </c>
      <c r="D251" s="1" t="str">
        <f t="shared" si="27"/>
        <v>150</v>
      </c>
      <c r="E251" s="1" t="str">
        <f t="shared" si="28"/>
        <v>2250</v>
      </c>
      <c r="F251" s="8">
        <v>4765</v>
      </c>
      <c r="G251">
        <f t="shared" si="22"/>
        <v>4765</v>
      </c>
      <c r="H251" s="4">
        <f>F251*(EKQ!$G$3/60)^1.3</f>
        <v>4765</v>
      </c>
      <c r="I251" s="26">
        <v>6137.3003606388465</v>
      </c>
    </row>
    <row r="252" spans="2:9" x14ac:dyDescent="0.25">
      <c r="B252" s="2" t="s">
        <v>241</v>
      </c>
      <c r="C252" s="1" t="str">
        <f t="shared" si="24"/>
        <v>240</v>
      </c>
      <c r="D252" s="1" t="str">
        <f t="shared" si="27"/>
        <v>150</v>
      </c>
      <c r="E252" s="1" t="str">
        <f t="shared" si="28"/>
        <v>2500</v>
      </c>
      <c r="F252" s="8">
        <v>5366</v>
      </c>
      <c r="G252">
        <f t="shared" si="22"/>
        <v>5366</v>
      </c>
      <c r="H252" s="4">
        <f>F252*(EKQ!$G$3/60)^1.3</f>
        <v>5366</v>
      </c>
      <c r="I252" s="26">
        <v>6911.3858835651727</v>
      </c>
    </row>
    <row r="253" spans="2:9" x14ac:dyDescent="0.25">
      <c r="B253" s="2" t="s">
        <v>242</v>
      </c>
      <c r="C253" s="1" t="str">
        <f t="shared" si="24"/>
        <v>240</v>
      </c>
      <c r="D253" s="1" t="str">
        <f t="shared" si="27"/>
        <v>150</v>
      </c>
      <c r="E253" s="1" t="str">
        <f t="shared" si="28"/>
        <v>2750</v>
      </c>
      <c r="F253" s="8">
        <v>5931</v>
      </c>
      <c r="G253">
        <f t="shared" si="22"/>
        <v>5931</v>
      </c>
      <c r="H253" s="4">
        <f>F253*(EKQ!$G$3/60)^1.3</f>
        <v>5931</v>
      </c>
      <c r="I253" s="26">
        <v>7639.1035548686241</v>
      </c>
    </row>
    <row r="254" spans="2:9" x14ac:dyDescent="0.25">
      <c r="B254" s="2" t="s">
        <v>243</v>
      </c>
      <c r="C254" s="1" t="str">
        <f t="shared" si="24"/>
        <v>240</v>
      </c>
      <c r="D254" s="1" t="str">
        <f t="shared" si="27"/>
        <v>150</v>
      </c>
      <c r="E254" s="1" t="str">
        <f t="shared" si="28"/>
        <v>3000</v>
      </c>
      <c r="F254" s="8">
        <v>6485</v>
      </c>
      <c r="G254">
        <f t="shared" si="22"/>
        <v>6485</v>
      </c>
      <c r="H254" s="4">
        <f>F254*(EKQ!$G$3/60)^1.3</f>
        <v>6485</v>
      </c>
      <c r="I254" s="26">
        <v>8352.6532715095309</v>
      </c>
    </row>
    <row r="255" spans="2:9" x14ac:dyDescent="0.25">
      <c r="B255" s="2" t="s">
        <v>244</v>
      </c>
      <c r="C255" s="1" t="str">
        <f t="shared" si="24"/>
        <v>240</v>
      </c>
      <c r="D255" s="1" t="str">
        <f t="shared" si="27"/>
        <v>150</v>
      </c>
      <c r="E255" s="1" t="str">
        <f t="shared" si="28"/>
        <v>800</v>
      </c>
      <c r="F255" s="8">
        <v>1137</v>
      </c>
      <c r="G255">
        <f t="shared" si="22"/>
        <v>1137</v>
      </c>
      <c r="H255" s="4">
        <f>F255*(EKQ!$G$3/60)^1.3</f>
        <v>1137</v>
      </c>
      <c r="I255" s="26">
        <v>1464.4513137557958</v>
      </c>
    </row>
    <row r="256" spans="2:9" x14ac:dyDescent="0.25">
      <c r="B256" s="2" t="s">
        <v>343</v>
      </c>
      <c r="C256">
        <v>240</v>
      </c>
      <c r="D256">
        <v>75</v>
      </c>
      <c r="E256">
        <v>1000</v>
      </c>
      <c r="F256" s="8">
        <v>971</v>
      </c>
      <c r="G256">
        <f t="shared" si="22"/>
        <v>971</v>
      </c>
      <c r="H256" s="4">
        <f>F256*(EKQ!$G$3/60)^1.3</f>
        <v>971</v>
      </c>
      <c r="I256" s="26">
        <f>H256*1.287996</f>
        <v>1250.6441159999999</v>
      </c>
    </row>
    <row r="257" spans="2:9" x14ac:dyDescent="0.25">
      <c r="B257" s="2" t="s">
        <v>344</v>
      </c>
      <c r="C257">
        <v>240</v>
      </c>
      <c r="D257">
        <v>75</v>
      </c>
      <c r="E257">
        <v>1250</v>
      </c>
      <c r="F257" s="8">
        <v>1348</v>
      </c>
      <c r="G257">
        <f t="shared" si="22"/>
        <v>1348</v>
      </c>
      <c r="H257" s="4">
        <f>F257*(EKQ!$G$3/60)^1.3</f>
        <v>1348</v>
      </c>
      <c r="I257" s="26">
        <f t="shared" ref="I257:I265" si="29">H257*1.287996</f>
        <v>1736.2186079999999</v>
      </c>
    </row>
    <row r="258" spans="2:9" x14ac:dyDescent="0.25">
      <c r="B258" s="2" t="s">
        <v>345</v>
      </c>
      <c r="C258">
        <v>240</v>
      </c>
      <c r="D258">
        <v>75</v>
      </c>
      <c r="E258">
        <v>1500</v>
      </c>
      <c r="F258" s="8">
        <v>1729</v>
      </c>
      <c r="G258">
        <f t="shared" si="22"/>
        <v>1729</v>
      </c>
      <c r="H258" s="4">
        <f>F258*(EKQ!$G$3/60)^1.3</f>
        <v>1729</v>
      </c>
      <c r="I258" s="26">
        <f t="shared" si="29"/>
        <v>2226.945084</v>
      </c>
    </row>
    <row r="259" spans="2:9" x14ac:dyDescent="0.25">
      <c r="B259" s="2" t="s">
        <v>346</v>
      </c>
      <c r="C259">
        <v>240</v>
      </c>
      <c r="D259">
        <v>75</v>
      </c>
      <c r="E259">
        <v>1750</v>
      </c>
      <c r="F259" s="8">
        <v>2110</v>
      </c>
      <c r="G259">
        <f t="shared" si="22"/>
        <v>2110</v>
      </c>
      <c r="H259" s="4">
        <f>F259*(EKQ!$G$3/60)^1.3</f>
        <v>2110</v>
      </c>
      <c r="I259" s="26">
        <f t="shared" si="29"/>
        <v>2717.6715599999998</v>
      </c>
    </row>
    <row r="260" spans="2:9" x14ac:dyDescent="0.25">
      <c r="B260" s="2" t="s">
        <v>347</v>
      </c>
      <c r="C260">
        <v>240</v>
      </c>
      <c r="D260">
        <v>75</v>
      </c>
      <c r="E260">
        <v>2000</v>
      </c>
      <c r="F260" s="8">
        <v>2488</v>
      </c>
      <c r="G260">
        <f t="shared" si="22"/>
        <v>2488</v>
      </c>
      <c r="H260" s="4">
        <f>F260*(EKQ!$G$3/60)^1.3</f>
        <v>2488</v>
      </c>
      <c r="I260" s="26">
        <f t="shared" si="29"/>
        <v>3204.534048</v>
      </c>
    </row>
    <row r="261" spans="2:9" x14ac:dyDescent="0.25">
      <c r="B261" s="2" t="s">
        <v>348</v>
      </c>
      <c r="C261">
        <v>240</v>
      </c>
      <c r="D261">
        <v>75</v>
      </c>
      <c r="E261">
        <v>2250</v>
      </c>
      <c r="F261" s="8">
        <v>2862</v>
      </c>
      <c r="G261">
        <f t="shared" ref="G261:G265" si="30">I261+((H261-I261)/($H$195-$I$195))*($G$195-$I$195)</f>
        <v>2862</v>
      </c>
      <c r="H261" s="4">
        <f>F261*(EKQ!$G$3/60)^1.3</f>
        <v>2862</v>
      </c>
      <c r="I261" s="26">
        <f t="shared" si="29"/>
        <v>3686.2445519999997</v>
      </c>
    </row>
    <row r="262" spans="2:9" x14ac:dyDescent="0.25">
      <c r="B262" s="2" t="s">
        <v>349</v>
      </c>
      <c r="C262">
        <v>240</v>
      </c>
      <c r="D262">
        <v>75</v>
      </c>
      <c r="E262">
        <v>2500</v>
      </c>
      <c r="F262" s="8">
        <v>3226</v>
      </c>
      <c r="G262">
        <f t="shared" si="30"/>
        <v>3226</v>
      </c>
      <c r="H262" s="4">
        <f>F262*(EKQ!$G$3/60)^1.3</f>
        <v>3226</v>
      </c>
      <c r="I262" s="26">
        <f t="shared" si="29"/>
        <v>4155.0750959999996</v>
      </c>
    </row>
    <row r="263" spans="2:9" x14ac:dyDescent="0.25">
      <c r="B263" s="2" t="s">
        <v>350</v>
      </c>
      <c r="C263">
        <v>240</v>
      </c>
      <c r="D263">
        <v>75</v>
      </c>
      <c r="E263">
        <v>2750</v>
      </c>
      <c r="F263" s="8">
        <v>3579</v>
      </c>
      <c r="G263">
        <f t="shared" si="30"/>
        <v>3579</v>
      </c>
      <c r="H263" s="4">
        <f>F263*(EKQ!$G$3/60)^1.3</f>
        <v>3579</v>
      </c>
      <c r="I263" s="26">
        <f t="shared" si="29"/>
        <v>4609.7376839999997</v>
      </c>
    </row>
    <row r="264" spans="2:9" x14ac:dyDescent="0.25">
      <c r="B264" s="2" t="s">
        <v>351</v>
      </c>
      <c r="C264">
        <v>240</v>
      </c>
      <c r="D264">
        <v>75</v>
      </c>
      <c r="E264">
        <v>3000</v>
      </c>
      <c r="F264" s="8">
        <v>3916</v>
      </c>
      <c r="G264">
        <f t="shared" si="30"/>
        <v>3916</v>
      </c>
      <c r="H264" s="4">
        <f>F264*(EKQ!$G$3/60)^1.3</f>
        <v>3916</v>
      </c>
      <c r="I264" s="26">
        <f t="shared" si="29"/>
        <v>5043.7923359999995</v>
      </c>
    </row>
    <row r="265" spans="2:9" x14ac:dyDescent="0.25">
      <c r="B265" s="2" t="s">
        <v>342</v>
      </c>
      <c r="C265">
        <v>240</v>
      </c>
      <c r="D265">
        <v>75</v>
      </c>
      <c r="E265">
        <v>800</v>
      </c>
      <c r="F265" s="8">
        <v>668</v>
      </c>
      <c r="G265">
        <f t="shared" si="30"/>
        <v>668</v>
      </c>
      <c r="H265" s="4">
        <f>F265*(EKQ!$G$3/60)^1.3</f>
        <v>668</v>
      </c>
      <c r="I265" s="26">
        <f t="shared" si="29"/>
        <v>860.38132799999994</v>
      </c>
    </row>
    <row r="266" spans="2:9" x14ac:dyDescent="0.25">
      <c r="B266" s="2" t="s">
        <v>245</v>
      </c>
      <c r="C266" s="1" t="str">
        <f t="shared" ref="C266:C295" si="31">MID(B266,5,3)</f>
        <v>240</v>
      </c>
      <c r="D266" s="1" t="str">
        <f t="shared" ref="D266:D275" si="32">MID(B266,9,2)</f>
        <v>90</v>
      </c>
      <c r="E266" s="1" t="str">
        <f t="shared" ref="E266:E275" si="33">MID(B266,12,5)</f>
        <v>1000</v>
      </c>
      <c r="F266" s="8">
        <v>1269</v>
      </c>
      <c r="G266">
        <f t="shared" ref="G266:G324" si="34">I266+((H266-I266)/($H$195-$I$195))*($G$195-$I$195)</f>
        <v>1269</v>
      </c>
      <c r="H266" s="4">
        <f>F266*(EKQ!$G$3/60)^1.3</f>
        <v>1269</v>
      </c>
      <c r="I266" s="26">
        <v>1634.4667697063369</v>
      </c>
    </row>
    <row r="267" spans="2:9" x14ac:dyDescent="0.25">
      <c r="B267" s="2" t="s">
        <v>246</v>
      </c>
      <c r="C267" s="1" t="str">
        <f t="shared" si="31"/>
        <v>240</v>
      </c>
      <c r="D267" s="1" t="str">
        <f t="shared" si="32"/>
        <v>90</v>
      </c>
      <c r="E267" s="1" t="str">
        <f t="shared" si="33"/>
        <v>1250</v>
      </c>
      <c r="F267" s="8">
        <v>1756</v>
      </c>
      <c r="G267">
        <f t="shared" si="34"/>
        <v>1756</v>
      </c>
      <c r="H267" s="4">
        <f>F267*(EKQ!$G$3/60)^1.3</f>
        <v>1756</v>
      </c>
      <c r="I267" s="26">
        <v>2261.72076249356</v>
      </c>
    </row>
    <row r="268" spans="2:9" x14ac:dyDescent="0.25">
      <c r="B268" s="2" t="s">
        <v>247</v>
      </c>
      <c r="C268" s="1" t="str">
        <f t="shared" si="31"/>
        <v>240</v>
      </c>
      <c r="D268" s="1" t="str">
        <f t="shared" si="32"/>
        <v>90</v>
      </c>
      <c r="E268" s="1" t="str">
        <f t="shared" si="33"/>
        <v>1500</v>
      </c>
      <c r="F268" s="8">
        <v>2248</v>
      </c>
      <c r="G268">
        <f t="shared" si="34"/>
        <v>2248</v>
      </c>
      <c r="H268" s="4">
        <f>F268*(EKQ!$G$3/60)^1.3</f>
        <v>2248</v>
      </c>
      <c r="I268" s="26">
        <v>2895.4147346728491</v>
      </c>
    </row>
    <row r="269" spans="2:9" x14ac:dyDescent="0.25">
      <c r="B269" s="2" t="s">
        <v>248</v>
      </c>
      <c r="C269" s="1" t="str">
        <f t="shared" si="31"/>
        <v>240</v>
      </c>
      <c r="D269" s="1" t="str">
        <f t="shared" si="32"/>
        <v>90</v>
      </c>
      <c r="E269" s="1" t="str">
        <f t="shared" si="33"/>
        <v>1750</v>
      </c>
      <c r="F269" s="8">
        <v>2725</v>
      </c>
      <c r="G269">
        <f t="shared" si="34"/>
        <v>2725</v>
      </c>
      <c r="H269" s="4">
        <f>F269*(EKQ!$G$3/60)^1.3</f>
        <v>2725</v>
      </c>
      <c r="I269" s="26">
        <v>3509.78876867594</v>
      </c>
    </row>
    <row r="270" spans="2:9" x14ac:dyDescent="0.25">
      <c r="B270" s="2" t="s">
        <v>249</v>
      </c>
      <c r="C270" s="1" t="str">
        <f t="shared" si="31"/>
        <v>240</v>
      </c>
      <c r="D270" s="1" t="str">
        <f t="shared" si="32"/>
        <v>90</v>
      </c>
      <c r="E270" s="1" t="str">
        <f t="shared" si="33"/>
        <v>2000</v>
      </c>
      <c r="F270" s="8">
        <v>3215</v>
      </c>
      <c r="G270">
        <f t="shared" si="34"/>
        <v>3215</v>
      </c>
      <c r="H270" s="4">
        <f>F270*(EKQ!$G$3/60)^1.3</f>
        <v>3215</v>
      </c>
      <c r="I270" s="26">
        <v>4140.9067490984035</v>
      </c>
    </row>
    <row r="271" spans="2:9" x14ac:dyDescent="0.25">
      <c r="B271" s="2" t="s">
        <v>250</v>
      </c>
      <c r="C271" s="1" t="str">
        <f t="shared" si="31"/>
        <v>240</v>
      </c>
      <c r="D271" s="1" t="str">
        <f t="shared" si="32"/>
        <v>90</v>
      </c>
      <c r="E271" s="1" t="str">
        <f t="shared" si="33"/>
        <v>2250</v>
      </c>
      <c r="F271" s="8">
        <v>3698</v>
      </c>
      <c r="G271">
        <f t="shared" si="34"/>
        <v>3698</v>
      </c>
      <c r="H271" s="4">
        <f>F271*(EKQ!$G$3/60)^1.3</f>
        <v>3698</v>
      </c>
      <c r="I271" s="26">
        <v>4763.0087583719733</v>
      </c>
    </row>
    <row r="272" spans="2:9" x14ac:dyDescent="0.25">
      <c r="B272" s="2" t="s">
        <v>251</v>
      </c>
      <c r="C272" s="1" t="str">
        <f t="shared" si="31"/>
        <v>240</v>
      </c>
      <c r="D272" s="1" t="str">
        <f t="shared" si="32"/>
        <v>90</v>
      </c>
      <c r="E272" s="1" t="str">
        <f t="shared" si="33"/>
        <v>2500</v>
      </c>
      <c r="F272" s="8">
        <v>4169</v>
      </c>
      <c r="G272">
        <f t="shared" si="34"/>
        <v>4169</v>
      </c>
      <c r="H272" s="4">
        <f>F272*(EKQ!$G$3/60)^1.3</f>
        <v>4169</v>
      </c>
      <c r="I272" s="26">
        <v>5369.6548171045852</v>
      </c>
    </row>
    <row r="273" spans="2:9" x14ac:dyDescent="0.25">
      <c r="B273" s="2" t="s">
        <v>252</v>
      </c>
      <c r="C273" s="1" t="str">
        <f t="shared" si="31"/>
        <v>240</v>
      </c>
      <c r="D273" s="1" t="str">
        <f t="shared" si="32"/>
        <v>90</v>
      </c>
      <c r="E273" s="1" t="str">
        <f t="shared" si="33"/>
        <v>2750</v>
      </c>
      <c r="F273" s="8">
        <v>4625</v>
      </c>
      <c r="G273">
        <f t="shared" si="34"/>
        <v>4625</v>
      </c>
      <c r="H273" s="4">
        <f>F273*(EKQ!$G$3/60)^1.3</f>
        <v>4625</v>
      </c>
      <c r="I273" s="26">
        <v>5956.9809376609992</v>
      </c>
    </row>
    <row r="274" spans="2:9" x14ac:dyDescent="0.25">
      <c r="B274" s="2" t="s">
        <v>253</v>
      </c>
      <c r="C274" s="1" t="str">
        <f t="shared" si="31"/>
        <v>240</v>
      </c>
      <c r="D274" s="1" t="str">
        <f t="shared" si="32"/>
        <v>90</v>
      </c>
      <c r="E274" s="1" t="str">
        <f t="shared" si="33"/>
        <v>3000</v>
      </c>
      <c r="F274" s="8">
        <v>5062</v>
      </c>
      <c r="G274">
        <f t="shared" si="34"/>
        <v>5062</v>
      </c>
      <c r="H274" s="4">
        <f>F274*(EKQ!$G$3/60)^1.3</f>
        <v>5062</v>
      </c>
      <c r="I274" s="26">
        <v>6519.8351365275621</v>
      </c>
    </row>
    <row r="275" spans="2:9" x14ac:dyDescent="0.25">
      <c r="B275" s="2" t="s">
        <v>254</v>
      </c>
      <c r="C275" s="1" t="str">
        <f t="shared" si="31"/>
        <v>240</v>
      </c>
      <c r="D275" s="1" t="str">
        <f t="shared" si="32"/>
        <v>90</v>
      </c>
      <c r="E275" s="1" t="str">
        <f t="shared" si="33"/>
        <v>800</v>
      </c>
      <c r="F275" s="8">
        <v>885</v>
      </c>
      <c r="G275">
        <f t="shared" si="34"/>
        <v>885</v>
      </c>
      <c r="H275" s="4">
        <f>F275*(EKQ!$G$3/60)^1.3</f>
        <v>885</v>
      </c>
      <c r="I275" s="26">
        <v>1139.8763523956725</v>
      </c>
    </row>
    <row r="276" spans="2:9" x14ac:dyDescent="0.25">
      <c r="B276" s="2" t="s">
        <v>255</v>
      </c>
      <c r="C276" s="1" t="str">
        <f t="shared" si="31"/>
        <v>300</v>
      </c>
      <c r="D276" s="1" t="str">
        <f t="shared" ref="D276:D295" si="35">MID(B276,9,3)</f>
        <v>110</v>
      </c>
      <c r="E276" s="1" t="str">
        <f t="shared" ref="E276:E295" si="36">MID(B276,13,5)</f>
        <v>1000</v>
      </c>
      <c r="F276" s="8">
        <v>1689</v>
      </c>
      <c r="G276">
        <f t="shared" si="34"/>
        <v>1689</v>
      </c>
      <c r="H276" s="4">
        <f>F276*(EKQ!$G$3/60)^1.3</f>
        <v>1689</v>
      </c>
      <c r="I276" s="26">
        <v>2175.4250386398762</v>
      </c>
    </row>
    <row r="277" spans="2:9" x14ac:dyDescent="0.25">
      <c r="B277" s="2" t="s">
        <v>256</v>
      </c>
      <c r="C277" s="1" t="str">
        <f t="shared" si="31"/>
        <v>300</v>
      </c>
      <c r="D277" s="1" t="str">
        <f t="shared" si="35"/>
        <v>110</v>
      </c>
      <c r="E277" s="1" t="str">
        <f t="shared" si="36"/>
        <v>1250</v>
      </c>
      <c r="F277" s="8">
        <v>2334</v>
      </c>
      <c r="G277">
        <f t="shared" si="34"/>
        <v>2334</v>
      </c>
      <c r="H277" s="4">
        <f>F277*(EKQ!$G$3/60)^1.3</f>
        <v>2334</v>
      </c>
      <c r="I277" s="26">
        <v>3006.1823802163831</v>
      </c>
    </row>
    <row r="278" spans="2:9" x14ac:dyDescent="0.25">
      <c r="B278" s="2" t="s">
        <v>257</v>
      </c>
      <c r="C278" s="1" t="str">
        <f t="shared" si="31"/>
        <v>300</v>
      </c>
      <c r="D278" s="1" t="str">
        <f t="shared" si="35"/>
        <v>110</v>
      </c>
      <c r="E278" s="1" t="str">
        <f t="shared" si="36"/>
        <v>1500</v>
      </c>
      <c r="F278" s="8">
        <v>2982</v>
      </c>
      <c r="G278">
        <f t="shared" si="34"/>
        <v>2982</v>
      </c>
      <c r="H278" s="4">
        <f>F278*(EKQ!$G$3/60)^1.3</f>
        <v>2982</v>
      </c>
      <c r="I278" s="26">
        <v>3840.8037094281294</v>
      </c>
    </row>
    <row r="279" spans="2:9" x14ac:dyDescent="0.25">
      <c r="B279" s="2" t="s">
        <v>258</v>
      </c>
      <c r="C279" s="1" t="str">
        <f t="shared" si="31"/>
        <v>300</v>
      </c>
      <c r="D279" s="1" t="str">
        <f t="shared" si="35"/>
        <v>110</v>
      </c>
      <c r="E279" s="1" t="str">
        <f t="shared" si="36"/>
        <v>1750</v>
      </c>
      <c r="F279" s="8">
        <v>3611</v>
      </c>
      <c r="G279">
        <f t="shared" si="34"/>
        <v>3611</v>
      </c>
      <c r="H279" s="4">
        <f>F279*(EKQ!$G$3/60)^1.3</f>
        <v>3611</v>
      </c>
      <c r="I279" s="26">
        <v>4650.9531169500251</v>
      </c>
    </row>
    <row r="280" spans="2:9" x14ac:dyDescent="0.25">
      <c r="B280" s="2" t="s">
        <v>259</v>
      </c>
      <c r="C280" s="1" t="str">
        <f t="shared" si="31"/>
        <v>300</v>
      </c>
      <c r="D280" s="1" t="str">
        <f t="shared" si="35"/>
        <v>110</v>
      </c>
      <c r="E280" s="1" t="str">
        <f t="shared" si="36"/>
        <v>2000</v>
      </c>
      <c r="F280" s="8">
        <v>4249</v>
      </c>
      <c r="G280">
        <f t="shared" si="34"/>
        <v>4249</v>
      </c>
      <c r="H280" s="4">
        <f>F280*(EKQ!$G$3/60)^1.3</f>
        <v>4249</v>
      </c>
      <c r="I280" s="26">
        <v>5472.6944873776411</v>
      </c>
    </row>
    <row r="281" spans="2:9" x14ac:dyDescent="0.25">
      <c r="B281" s="2" t="s">
        <v>260</v>
      </c>
      <c r="C281" s="1" t="str">
        <f t="shared" si="31"/>
        <v>300</v>
      </c>
      <c r="D281" s="1" t="str">
        <f t="shared" si="35"/>
        <v>110</v>
      </c>
      <c r="E281" s="1" t="str">
        <f t="shared" si="36"/>
        <v>2250</v>
      </c>
      <c r="F281" s="8">
        <v>4874</v>
      </c>
      <c r="G281">
        <f t="shared" si="34"/>
        <v>4874</v>
      </c>
      <c r="H281" s="4">
        <f>F281*(EKQ!$G$3/60)^1.3</f>
        <v>4874</v>
      </c>
      <c r="I281" s="26">
        <v>6277.6919113858839</v>
      </c>
    </row>
    <row r="282" spans="2:9" x14ac:dyDescent="0.25">
      <c r="B282" s="2" t="s">
        <v>261</v>
      </c>
      <c r="C282" s="1" t="str">
        <f t="shared" si="31"/>
        <v>300</v>
      </c>
      <c r="D282" s="1" t="str">
        <f t="shared" si="35"/>
        <v>110</v>
      </c>
      <c r="E282" s="1" t="str">
        <f t="shared" si="36"/>
        <v>2500</v>
      </c>
      <c r="F282" s="8">
        <v>5482</v>
      </c>
      <c r="G282">
        <f t="shared" si="34"/>
        <v>5482</v>
      </c>
      <c r="H282" s="4">
        <f>F282*(EKQ!$G$3/60)^1.3</f>
        <v>5482</v>
      </c>
      <c r="I282" s="26">
        <v>7060.7934054611023</v>
      </c>
    </row>
    <row r="283" spans="2:9" x14ac:dyDescent="0.25">
      <c r="B283" s="2" t="s">
        <v>262</v>
      </c>
      <c r="C283" s="1" t="str">
        <f t="shared" si="31"/>
        <v>300</v>
      </c>
      <c r="D283" s="1" t="str">
        <f t="shared" si="35"/>
        <v>110</v>
      </c>
      <c r="E283" s="1" t="str">
        <f t="shared" si="36"/>
        <v>2750</v>
      </c>
      <c r="F283" s="8">
        <v>6065</v>
      </c>
      <c r="G283">
        <f t="shared" si="34"/>
        <v>6065</v>
      </c>
      <c r="H283" s="4">
        <f>F283*(EKQ!$G$3/60)^1.3</f>
        <v>6065</v>
      </c>
      <c r="I283" s="26">
        <v>7811.6950025759916</v>
      </c>
    </row>
    <row r="284" spans="2:9" x14ac:dyDescent="0.25">
      <c r="B284" s="2" t="s">
        <v>263</v>
      </c>
      <c r="C284" s="1" t="str">
        <f t="shared" si="31"/>
        <v>300</v>
      </c>
      <c r="D284" s="1" t="str">
        <f t="shared" si="35"/>
        <v>110</v>
      </c>
      <c r="E284" s="1" t="str">
        <f t="shared" si="36"/>
        <v>3000</v>
      </c>
      <c r="F284" s="8">
        <v>6620</v>
      </c>
      <c r="G284">
        <f t="shared" si="34"/>
        <v>6620</v>
      </c>
      <c r="H284" s="4">
        <f>F284*(EKQ!$G$3/60)^1.3</f>
        <v>6620</v>
      </c>
      <c r="I284" s="26">
        <v>8526.5327150953108</v>
      </c>
    </row>
    <row r="285" spans="2:9" x14ac:dyDescent="0.25">
      <c r="B285" s="2" t="s">
        <v>264</v>
      </c>
      <c r="C285" s="1" t="str">
        <f t="shared" si="31"/>
        <v>300</v>
      </c>
      <c r="D285" s="1" t="str">
        <f t="shared" si="35"/>
        <v>110</v>
      </c>
      <c r="E285" s="1" t="str">
        <f t="shared" si="36"/>
        <v>800</v>
      </c>
      <c r="F285" s="8">
        <v>1179</v>
      </c>
      <c r="G285">
        <f t="shared" si="34"/>
        <v>1179</v>
      </c>
      <c r="H285" s="4">
        <f>F285*(EKQ!$G$3/60)^1.3</f>
        <v>1179</v>
      </c>
      <c r="I285" s="26">
        <v>1518.5471406491499</v>
      </c>
    </row>
    <row r="286" spans="2:9" x14ac:dyDescent="0.25">
      <c r="B286" s="2" t="s">
        <v>265</v>
      </c>
      <c r="C286" s="1" t="str">
        <f t="shared" si="31"/>
        <v>300</v>
      </c>
      <c r="D286" s="1" t="str">
        <f t="shared" si="35"/>
        <v>150</v>
      </c>
      <c r="E286" s="1" t="str">
        <f t="shared" si="36"/>
        <v>1000</v>
      </c>
      <c r="F286" s="8">
        <v>1842</v>
      </c>
      <c r="G286">
        <f t="shared" si="34"/>
        <v>1842</v>
      </c>
      <c r="H286" s="4">
        <f>F286*(EKQ!$G$3/60)^1.3</f>
        <v>1842</v>
      </c>
      <c r="I286" s="26">
        <v>2372.4884080370944</v>
      </c>
    </row>
    <row r="287" spans="2:9" x14ac:dyDescent="0.25">
      <c r="B287" s="2" t="s">
        <v>266</v>
      </c>
      <c r="C287" s="1" t="str">
        <f t="shared" si="31"/>
        <v>300</v>
      </c>
      <c r="D287" s="1" t="str">
        <f t="shared" si="35"/>
        <v>150</v>
      </c>
      <c r="E287" s="1" t="str">
        <f t="shared" si="36"/>
        <v>1250</v>
      </c>
      <c r="F287" s="8">
        <v>2525</v>
      </c>
      <c r="G287">
        <f t="shared" si="34"/>
        <v>2525</v>
      </c>
      <c r="H287" s="4">
        <f>F287*(EKQ!$G$3/60)^1.3</f>
        <v>2525</v>
      </c>
      <c r="I287" s="26">
        <v>3252.1895929933025</v>
      </c>
    </row>
    <row r="288" spans="2:9" x14ac:dyDescent="0.25">
      <c r="B288" s="2" t="s">
        <v>267</v>
      </c>
      <c r="C288" s="1" t="str">
        <f t="shared" si="31"/>
        <v>300</v>
      </c>
      <c r="D288" s="1" t="str">
        <f t="shared" si="35"/>
        <v>150</v>
      </c>
      <c r="E288" s="1" t="str">
        <f t="shared" si="36"/>
        <v>1500</v>
      </c>
      <c r="F288" s="8">
        <v>3228</v>
      </c>
      <c r="G288">
        <f t="shared" si="34"/>
        <v>3228</v>
      </c>
      <c r="H288" s="4">
        <f>F288*(EKQ!$G$3/60)^1.3</f>
        <v>3228</v>
      </c>
      <c r="I288" s="26">
        <v>4157.6506955177738</v>
      </c>
    </row>
    <row r="289" spans="2:9" x14ac:dyDescent="0.25">
      <c r="B289" s="2" t="s">
        <v>268</v>
      </c>
      <c r="C289" s="1" t="str">
        <f t="shared" si="31"/>
        <v>300</v>
      </c>
      <c r="D289" s="1" t="str">
        <f t="shared" si="35"/>
        <v>150</v>
      </c>
      <c r="E289" s="1" t="str">
        <f t="shared" si="36"/>
        <v>1750</v>
      </c>
      <c r="F289" s="8">
        <v>3928</v>
      </c>
      <c r="G289">
        <f t="shared" si="34"/>
        <v>3928</v>
      </c>
      <c r="H289" s="4">
        <f>F289*(EKQ!$G$3/60)^1.3</f>
        <v>3928</v>
      </c>
      <c r="I289" s="26">
        <v>5059.2478104070069</v>
      </c>
    </row>
    <row r="290" spans="2:9" x14ac:dyDescent="0.25">
      <c r="B290" s="2" t="s">
        <v>269</v>
      </c>
      <c r="C290" s="1" t="str">
        <f t="shared" si="31"/>
        <v>300</v>
      </c>
      <c r="D290" s="1" t="str">
        <f t="shared" si="35"/>
        <v>150</v>
      </c>
      <c r="E290" s="1" t="str">
        <f t="shared" si="36"/>
        <v>2000</v>
      </c>
      <c r="F290" s="8">
        <v>4619</v>
      </c>
      <c r="G290">
        <f t="shared" si="34"/>
        <v>4619</v>
      </c>
      <c r="H290" s="4">
        <f>F290*(EKQ!$G$3/60)^1.3</f>
        <v>4619</v>
      </c>
      <c r="I290" s="26">
        <v>5949.2529623905202</v>
      </c>
    </row>
    <row r="291" spans="2:9" x14ac:dyDescent="0.25">
      <c r="B291" s="2" t="s">
        <v>270</v>
      </c>
      <c r="C291" s="1" t="str">
        <f t="shared" si="31"/>
        <v>300</v>
      </c>
      <c r="D291" s="1" t="str">
        <f t="shared" si="35"/>
        <v>150</v>
      </c>
      <c r="E291" s="1" t="str">
        <f t="shared" si="36"/>
        <v>2250</v>
      </c>
      <c r="F291" s="8">
        <v>5296</v>
      </c>
      <c r="G291">
        <f t="shared" si="34"/>
        <v>5296</v>
      </c>
      <c r="H291" s="4">
        <f>F291*(EKQ!$G$3/60)^1.3</f>
        <v>5296</v>
      </c>
      <c r="I291" s="26">
        <v>6821.226172076249</v>
      </c>
    </row>
    <row r="292" spans="2:9" x14ac:dyDescent="0.25">
      <c r="B292" s="2" t="s">
        <v>271</v>
      </c>
      <c r="C292" s="1" t="str">
        <f t="shared" si="31"/>
        <v>300</v>
      </c>
      <c r="D292" s="1" t="str">
        <f t="shared" si="35"/>
        <v>150</v>
      </c>
      <c r="E292" s="1" t="str">
        <f t="shared" si="36"/>
        <v>2500</v>
      </c>
      <c r="F292" s="8">
        <v>5953</v>
      </c>
      <c r="G292">
        <f t="shared" si="34"/>
        <v>5953</v>
      </c>
      <c r="H292" s="4">
        <f>F292*(EKQ!$G$3/60)^1.3</f>
        <v>5953</v>
      </c>
      <c r="I292" s="26">
        <v>7667.4394641937142</v>
      </c>
    </row>
    <row r="293" spans="2:9" x14ac:dyDescent="0.25">
      <c r="B293" s="2" t="s">
        <v>272</v>
      </c>
      <c r="C293" s="1" t="str">
        <f t="shared" si="31"/>
        <v>300</v>
      </c>
      <c r="D293" s="1" t="str">
        <f t="shared" si="35"/>
        <v>150</v>
      </c>
      <c r="E293" s="1" t="str">
        <f t="shared" si="36"/>
        <v>2750</v>
      </c>
      <c r="F293" s="8">
        <v>6583</v>
      </c>
      <c r="G293">
        <f t="shared" si="34"/>
        <v>6583</v>
      </c>
      <c r="H293" s="4">
        <f>F293*(EKQ!$G$3/60)^1.3</f>
        <v>6583</v>
      </c>
      <c r="I293" s="26">
        <v>8478.8768675940246</v>
      </c>
    </row>
    <row r="294" spans="2:9" x14ac:dyDescent="0.25">
      <c r="B294" s="2" t="s">
        <v>273</v>
      </c>
      <c r="C294" s="1" t="str">
        <f t="shared" si="31"/>
        <v>300</v>
      </c>
      <c r="D294" s="1" t="str">
        <f t="shared" si="35"/>
        <v>150</v>
      </c>
      <c r="E294" s="1" t="str">
        <f t="shared" si="36"/>
        <v>3000</v>
      </c>
      <c r="F294" s="8">
        <v>7182</v>
      </c>
      <c r="G294">
        <f t="shared" si="34"/>
        <v>7182</v>
      </c>
      <c r="H294" s="4">
        <f>F294*(EKQ!$G$3/60)^1.3</f>
        <v>7182</v>
      </c>
      <c r="I294" s="26">
        <v>9250.3863987635232</v>
      </c>
    </row>
    <row r="295" spans="2:9" x14ac:dyDescent="0.25">
      <c r="B295" s="2" t="s">
        <v>274</v>
      </c>
      <c r="C295" s="1" t="str">
        <f t="shared" si="31"/>
        <v>300</v>
      </c>
      <c r="D295" s="1" t="str">
        <f t="shared" si="35"/>
        <v>150</v>
      </c>
      <c r="E295" s="1" t="str">
        <f t="shared" si="36"/>
        <v>800</v>
      </c>
      <c r="F295" s="8">
        <v>1287</v>
      </c>
      <c r="G295">
        <f t="shared" si="34"/>
        <v>1287</v>
      </c>
      <c r="H295" s="4">
        <f>F295*(EKQ!$G$3/60)^1.3</f>
        <v>1287</v>
      </c>
      <c r="I295" s="26">
        <v>1657.6506955177745</v>
      </c>
    </row>
    <row r="296" spans="2:9" x14ac:dyDescent="0.25">
      <c r="B296" s="2" t="s">
        <v>353</v>
      </c>
      <c r="C296">
        <v>300</v>
      </c>
      <c r="D296">
        <v>75</v>
      </c>
      <c r="E296">
        <v>1000</v>
      </c>
      <c r="F296" s="8">
        <v>1184</v>
      </c>
      <c r="G296">
        <f t="shared" si="34"/>
        <v>1184</v>
      </c>
      <c r="H296" s="4">
        <f>F296*(EKQ!$G$3/60)^1.3</f>
        <v>1184</v>
      </c>
      <c r="I296" s="26">
        <f>H296*1.287996</f>
        <v>1524.9872639999999</v>
      </c>
    </row>
    <row r="297" spans="2:9" x14ac:dyDescent="0.25">
      <c r="B297" s="2" t="s">
        <v>354</v>
      </c>
      <c r="C297">
        <v>300</v>
      </c>
      <c r="D297">
        <v>75</v>
      </c>
      <c r="E297">
        <v>1250</v>
      </c>
      <c r="F297" s="8">
        <v>1642</v>
      </c>
      <c r="G297">
        <f t="shared" si="34"/>
        <v>1642</v>
      </c>
      <c r="H297" s="4">
        <f>F297*(EKQ!$G$3/60)^1.3</f>
        <v>1642</v>
      </c>
      <c r="I297" s="26">
        <f t="shared" ref="I297:I305" si="37">H297*1.287996</f>
        <v>2114.8894319999999</v>
      </c>
    </row>
    <row r="298" spans="2:9" x14ac:dyDescent="0.25">
      <c r="B298" s="2" t="s">
        <v>355</v>
      </c>
      <c r="C298">
        <v>300</v>
      </c>
      <c r="D298">
        <v>75</v>
      </c>
      <c r="E298">
        <v>1500</v>
      </c>
      <c r="F298" s="8">
        <v>2102</v>
      </c>
      <c r="G298">
        <f t="shared" si="34"/>
        <v>2102</v>
      </c>
      <c r="H298" s="4">
        <f>F298*(EKQ!$G$3/60)^1.3</f>
        <v>2102</v>
      </c>
      <c r="I298" s="26">
        <f t="shared" si="37"/>
        <v>2707.3675919999996</v>
      </c>
    </row>
    <row r="299" spans="2:9" x14ac:dyDescent="0.25">
      <c r="B299" s="2" t="s">
        <v>356</v>
      </c>
      <c r="C299">
        <v>300</v>
      </c>
      <c r="D299">
        <v>75</v>
      </c>
      <c r="E299">
        <v>1750</v>
      </c>
      <c r="F299" s="8">
        <v>2560</v>
      </c>
      <c r="G299">
        <f t="shared" si="34"/>
        <v>2560</v>
      </c>
      <c r="H299" s="4">
        <f>F299*(EKQ!$G$3/60)^1.3</f>
        <v>2560</v>
      </c>
      <c r="I299" s="26">
        <f t="shared" si="37"/>
        <v>3297.2697599999997</v>
      </c>
    </row>
    <row r="300" spans="2:9" x14ac:dyDescent="0.25">
      <c r="B300" s="2" t="s">
        <v>357</v>
      </c>
      <c r="C300">
        <v>300</v>
      </c>
      <c r="D300">
        <v>75</v>
      </c>
      <c r="E300">
        <v>2000</v>
      </c>
      <c r="F300" s="8">
        <v>3014</v>
      </c>
      <c r="G300">
        <f t="shared" si="34"/>
        <v>3014</v>
      </c>
      <c r="H300" s="4">
        <f>F300*(EKQ!$G$3/60)^1.3</f>
        <v>3014</v>
      </c>
      <c r="I300" s="26">
        <f t="shared" si="37"/>
        <v>3882.0199439999997</v>
      </c>
    </row>
    <row r="301" spans="2:9" x14ac:dyDescent="0.25">
      <c r="B301" s="2" t="s">
        <v>358</v>
      </c>
      <c r="C301">
        <v>300</v>
      </c>
      <c r="D301">
        <v>75</v>
      </c>
      <c r="E301">
        <v>2250</v>
      </c>
      <c r="F301" s="8">
        <v>3459</v>
      </c>
      <c r="G301">
        <f t="shared" si="34"/>
        <v>3459</v>
      </c>
      <c r="H301" s="4">
        <f>F301*(EKQ!$G$3/60)^1.3</f>
        <v>3459</v>
      </c>
      <c r="I301" s="26">
        <f t="shared" si="37"/>
        <v>4455.1781639999999</v>
      </c>
    </row>
    <row r="302" spans="2:9" x14ac:dyDescent="0.25">
      <c r="B302" s="2" t="s">
        <v>359</v>
      </c>
      <c r="C302">
        <v>300</v>
      </c>
      <c r="D302">
        <v>75</v>
      </c>
      <c r="E302">
        <v>2500</v>
      </c>
      <c r="F302" s="8">
        <v>3891</v>
      </c>
      <c r="G302">
        <f t="shared" si="34"/>
        <v>3891</v>
      </c>
      <c r="H302" s="4">
        <f>F302*(EKQ!$G$3/60)^1.3</f>
        <v>3891</v>
      </c>
      <c r="I302" s="26">
        <f t="shared" si="37"/>
        <v>5011.5924359999999</v>
      </c>
    </row>
    <row r="303" spans="2:9" x14ac:dyDescent="0.25">
      <c r="B303" s="2" t="s">
        <v>360</v>
      </c>
      <c r="C303">
        <v>300</v>
      </c>
      <c r="D303">
        <v>75</v>
      </c>
      <c r="E303">
        <v>2750</v>
      </c>
      <c r="F303" s="8">
        <v>4307</v>
      </c>
      <c r="G303">
        <f t="shared" si="34"/>
        <v>4307</v>
      </c>
      <c r="H303" s="4">
        <f>F303*(EKQ!$G$3/60)^1.3</f>
        <v>4307</v>
      </c>
      <c r="I303" s="26">
        <f t="shared" si="37"/>
        <v>5547.3987719999996</v>
      </c>
    </row>
    <row r="304" spans="2:9" x14ac:dyDescent="0.25">
      <c r="B304" s="2" t="s">
        <v>361</v>
      </c>
      <c r="C304">
        <v>300</v>
      </c>
      <c r="D304">
        <v>75</v>
      </c>
      <c r="E304">
        <v>3000</v>
      </c>
      <c r="F304" s="8">
        <v>4703</v>
      </c>
      <c r="G304">
        <f t="shared" si="34"/>
        <v>4703</v>
      </c>
      <c r="H304" s="4">
        <f>F304*(EKQ!$G$3/60)^1.3</f>
        <v>4703</v>
      </c>
      <c r="I304" s="26">
        <f t="shared" si="37"/>
        <v>6057.4451879999997</v>
      </c>
    </row>
    <row r="305" spans="2:9" x14ac:dyDescent="0.25">
      <c r="B305" s="2" t="s">
        <v>352</v>
      </c>
      <c r="C305">
        <v>300</v>
      </c>
      <c r="D305">
        <v>75</v>
      </c>
      <c r="E305">
        <v>800</v>
      </c>
      <c r="F305" s="8">
        <v>817</v>
      </c>
      <c r="G305">
        <f t="shared" si="34"/>
        <v>817</v>
      </c>
      <c r="H305" s="4">
        <f>F305*(EKQ!$G$3/60)^1.3</f>
        <v>817</v>
      </c>
      <c r="I305" s="26">
        <f t="shared" si="37"/>
        <v>1052.2927319999999</v>
      </c>
    </row>
    <row r="306" spans="2:9" x14ac:dyDescent="0.25">
      <c r="B306" s="2" t="s">
        <v>275</v>
      </c>
      <c r="C306" s="1" t="str">
        <f t="shared" ref="C306:C335" si="38">MID(B306,5,3)</f>
        <v>300</v>
      </c>
      <c r="D306" s="1" t="str">
        <f t="shared" ref="D306:D315" si="39">MID(B306,9,2)</f>
        <v>90</v>
      </c>
      <c r="E306" s="1" t="str">
        <f t="shared" ref="E306:E315" si="40">MID(B306,12,5)</f>
        <v>1000</v>
      </c>
      <c r="F306" s="8">
        <v>1581</v>
      </c>
      <c r="G306">
        <f t="shared" si="34"/>
        <v>1581</v>
      </c>
      <c r="H306" s="4">
        <f>F306*(EKQ!$G$3/60)^1.3</f>
        <v>1581</v>
      </c>
      <c r="I306" s="26">
        <v>2036.3214837712519</v>
      </c>
    </row>
    <row r="307" spans="2:9" x14ac:dyDescent="0.25">
      <c r="B307" s="2" t="s">
        <v>276</v>
      </c>
      <c r="C307" s="1" t="str">
        <f t="shared" si="38"/>
        <v>300</v>
      </c>
      <c r="D307" s="1" t="str">
        <f t="shared" si="39"/>
        <v>90</v>
      </c>
      <c r="E307" s="1" t="str">
        <f t="shared" si="40"/>
        <v>1250</v>
      </c>
      <c r="F307" s="8">
        <v>2188</v>
      </c>
      <c r="G307">
        <f t="shared" si="34"/>
        <v>2188</v>
      </c>
      <c r="H307" s="4">
        <f>F307*(EKQ!$G$3/60)^1.3</f>
        <v>2188</v>
      </c>
      <c r="I307" s="26">
        <v>2818.1349819680577</v>
      </c>
    </row>
    <row r="308" spans="2:9" x14ac:dyDescent="0.25">
      <c r="B308" s="2" t="s">
        <v>277</v>
      </c>
      <c r="C308" s="1" t="str">
        <f t="shared" si="38"/>
        <v>300</v>
      </c>
      <c r="D308" s="1" t="str">
        <f t="shared" si="39"/>
        <v>90</v>
      </c>
      <c r="E308" s="1" t="str">
        <f t="shared" si="40"/>
        <v>1500</v>
      </c>
      <c r="F308" s="8">
        <v>2798</v>
      </c>
      <c r="G308">
        <f t="shared" si="34"/>
        <v>2798</v>
      </c>
      <c r="H308" s="4">
        <f>F308*(EKQ!$G$3/60)^1.3</f>
        <v>2798</v>
      </c>
      <c r="I308" s="26">
        <v>3603.8124678001031</v>
      </c>
    </row>
    <row r="309" spans="2:9" x14ac:dyDescent="0.25">
      <c r="B309" s="2" t="s">
        <v>278</v>
      </c>
      <c r="C309" s="1" t="str">
        <f t="shared" si="38"/>
        <v>300</v>
      </c>
      <c r="D309" s="1" t="str">
        <f t="shared" si="39"/>
        <v>90</v>
      </c>
      <c r="E309" s="1" t="str">
        <f t="shared" si="40"/>
        <v>1750</v>
      </c>
      <c r="F309" s="8">
        <v>3407</v>
      </c>
      <c r="G309">
        <f t="shared" si="34"/>
        <v>3407</v>
      </c>
      <c r="H309" s="4">
        <f>F309*(EKQ!$G$3/60)^1.3</f>
        <v>3407</v>
      </c>
      <c r="I309" s="26">
        <v>4388.2019577537349</v>
      </c>
    </row>
    <row r="310" spans="2:9" x14ac:dyDescent="0.25">
      <c r="B310" s="2" t="s">
        <v>279</v>
      </c>
      <c r="C310" s="1" t="str">
        <f t="shared" si="38"/>
        <v>300</v>
      </c>
      <c r="D310" s="1" t="str">
        <f t="shared" si="39"/>
        <v>90</v>
      </c>
      <c r="E310" s="1" t="str">
        <f t="shared" si="40"/>
        <v>2000</v>
      </c>
      <c r="F310" s="8">
        <v>4009</v>
      </c>
      <c r="G310">
        <f t="shared" si="34"/>
        <v>4009</v>
      </c>
      <c r="H310" s="4">
        <f>F310*(EKQ!$G$3/60)^1.3</f>
        <v>4009</v>
      </c>
      <c r="I310" s="26">
        <v>5163.5754765584743</v>
      </c>
    </row>
    <row r="311" spans="2:9" x14ac:dyDescent="0.25">
      <c r="B311" s="2" t="s">
        <v>280</v>
      </c>
      <c r="C311" s="1" t="str">
        <f t="shared" si="38"/>
        <v>300</v>
      </c>
      <c r="D311" s="1" t="str">
        <f t="shared" si="39"/>
        <v>90</v>
      </c>
      <c r="E311" s="1" t="str">
        <f t="shared" si="40"/>
        <v>2250</v>
      </c>
      <c r="F311" s="8">
        <v>4583</v>
      </c>
      <c r="G311">
        <f t="shared" si="34"/>
        <v>4583</v>
      </c>
      <c r="H311" s="4">
        <f>F311*(EKQ!$G$3/60)^1.3</f>
        <v>4583</v>
      </c>
      <c r="I311" s="26">
        <v>5902.8851107676455</v>
      </c>
    </row>
    <row r="312" spans="2:9" x14ac:dyDescent="0.25">
      <c r="B312" s="2" t="s">
        <v>281</v>
      </c>
      <c r="C312" s="1" t="str">
        <f t="shared" si="38"/>
        <v>300</v>
      </c>
      <c r="D312" s="1" t="str">
        <f t="shared" si="39"/>
        <v>90</v>
      </c>
      <c r="E312" s="1" t="str">
        <f t="shared" si="40"/>
        <v>2500</v>
      </c>
      <c r="F312" s="8">
        <v>5157</v>
      </c>
      <c r="G312">
        <f t="shared" si="34"/>
        <v>5157</v>
      </c>
      <c r="H312" s="4">
        <f>F312*(EKQ!$G$3/60)^1.3</f>
        <v>5157</v>
      </c>
      <c r="I312" s="26">
        <v>6642.1947449768159</v>
      </c>
    </row>
    <row r="313" spans="2:9" x14ac:dyDescent="0.25">
      <c r="B313" s="2" t="s">
        <v>282</v>
      </c>
      <c r="C313" s="1" t="str">
        <f t="shared" si="38"/>
        <v>300</v>
      </c>
      <c r="D313" s="1" t="str">
        <f t="shared" si="39"/>
        <v>90</v>
      </c>
      <c r="E313" s="1" t="str">
        <f t="shared" si="40"/>
        <v>2750</v>
      </c>
      <c r="F313" s="8">
        <v>5709</v>
      </c>
      <c r="G313">
        <f t="shared" si="34"/>
        <v>5709</v>
      </c>
      <c r="H313" s="4">
        <f>F313*(EKQ!$G$3/60)^1.3</f>
        <v>5709</v>
      </c>
      <c r="I313" s="26">
        <v>7353.1684698608969</v>
      </c>
    </row>
    <row r="314" spans="2:9" x14ac:dyDescent="0.25">
      <c r="B314" s="2" t="s">
        <v>283</v>
      </c>
      <c r="C314" s="1" t="str">
        <f t="shared" si="38"/>
        <v>300</v>
      </c>
      <c r="D314" s="1" t="str">
        <f t="shared" si="39"/>
        <v>90</v>
      </c>
      <c r="E314" s="1" t="str">
        <f t="shared" si="40"/>
        <v>3000</v>
      </c>
      <c r="F314" s="8">
        <v>6235</v>
      </c>
      <c r="G314">
        <f t="shared" si="34"/>
        <v>6235</v>
      </c>
      <c r="H314" s="4">
        <f>F314*(EKQ!$G$3/60)^1.3</f>
        <v>6235</v>
      </c>
      <c r="I314" s="26">
        <v>8030.6543019062337</v>
      </c>
    </row>
    <row r="315" spans="2:9" ht="15.75" thickBot="1" x14ac:dyDescent="0.3">
      <c r="B315" s="3" t="s">
        <v>284</v>
      </c>
      <c r="C315" s="9" t="str">
        <f t="shared" si="38"/>
        <v>300</v>
      </c>
      <c r="D315" s="9" t="str">
        <f t="shared" si="39"/>
        <v>90</v>
      </c>
      <c r="E315" s="9" t="str">
        <f t="shared" si="40"/>
        <v>800</v>
      </c>
      <c r="F315" s="10">
        <v>1100</v>
      </c>
      <c r="G315">
        <f t="shared" si="34"/>
        <v>1100</v>
      </c>
      <c r="H315" s="4">
        <f>F315*(EKQ!$G$3/60)^1.3</f>
        <v>1100</v>
      </c>
      <c r="I315" s="26">
        <v>1416.795466254508</v>
      </c>
    </row>
    <row r="316" spans="2:9" x14ac:dyDescent="0.25">
      <c r="B316" t="s">
        <v>285</v>
      </c>
      <c r="C316" s="1" t="str">
        <f t="shared" si="38"/>
        <v>380</v>
      </c>
      <c r="D316" s="1" t="str">
        <f t="shared" ref="D316:D335" si="41">MID(B316,9,3)</f>
        <v>110</v>
      </c>
      <c r="E316" s="1" t="str">
        <f t="shared" ref="E316:E335" si="42">MID(B316,13,5)</f>
        <v>1000</v>
      </c>
      <c r="F316" s="1">
        <v>2319</v>
      </c>
      <c r="G316">
        <f t="shared" si="34"/>
        <v>2319</v>
      </c>
      <c r="H316" s="4">
        <f>F316*(EKQ!$G$3/60)^1.3</f>
        <v>2319</v>
      </c>
      <c r="I316" s="26">
        <v>2986.8624420401852</v>
      </c>
    </row>
    <row r="317" spans="2:9" x14ac:dyDescent="0.25">
      <c r="B317" t="s">
        <v>286</v>
      </c>
      <c r="C317" s="1" t="str">
        <f t="shared" si="38"/>
        <v>380</v>
      </c>
      <c r="D317" s="1" t="str">
        <f t="shared" si="41"/>
        <v>110</v>
      </c>
      <c r="E317" s="1" t="str">
        <f t="shared" si="42"/>
        <v>1250</v>
      </c>
      <c r="F317" s="1">
        <v>3204</v>
      </c>
      <c r="G317">
        <f t="shared" si="34"/>
        <v>3204</v>
      </c>
      <c r="H317" s="4">
        <f>F317*(EKQ!$G$3/60)^1.3</f>
        <v>3204</v>
      </c>
      <c r="I317" s="26">
        <v>4126.738794435857</v>
      </c>
    </row>
    <row r="318" spans="2:9" x14ac:dyDescent="0.25">
      <c r="B318" t="s">
        <v>287</v>
      </c>
      <c r="C318" s="1" t="str">
        <f t="shared" si="38"/>
        <v>380</v>
      </c>
      <c r="D318" s="1" t="str">
        <f t="shared" si="41"/>
        <v>110</v>
      </c>
      <c r="E318" s="1" t="str">
        <f t="shared" si="42"/>
        <v>1500</v>
      </c>
      <c r="F318" s="1">
        <v>4090</v>
      </c>
      <c r="G318">
        <f t="shared" si="34"/>
        <v>4090</v>
      </c>
      <c r="H318" s="4">
        <f>F318*(EKQ!$G$3/60)^1.3</f>
        <v>4090</v>
      </c>
      <c r="I318" s="26">
        <v>5267.9031427099435</v>
      </c>
    </row>
    <row r="319" spans="2:9" x14ac:dyDescent="0.25">
      <c r="B319" t="s">
        <v>288</v>
      </c>
      <c r="C319" s="1" t="str">
        <f t="shared" si="38"/>
        <v>380</v>
      </c>
      <c r="D319" s="1" t="str">
        <f t="shared" si="41"/>
        <v>110</v>
      </c>
      <c r="E319" s="1" t="str">
        <f t="shared" si="42"/>
        <v>1750</v>
      </c>
      <c r="F319" s="1">
        <v>4970</v>
      </c>
      <c r="G319">
        <f t="shared" si="34"/>
        <v>4970</v>
      </c>
      <c r="H319" s="4">
        <f>F319*(EKQ!$G$3/60)^1.3</f>
        <v>4970</v>
      </c>
      <c r="I319" s="26">
        <v>6401.3395157135501</v>
      </c>
    </row>
    <row r="320" spans="2:9" x14ac:dyDescent="0.25">
      <c r="B320" t="s">
        <v>289</v>
      </c>
      <c r="C320" s="1" t="str">
        <f t="shared" si="38"/>
        <v>380</v>
      </c>
      <c r="D320" s="1" t="str">
        <f t="shared" si="41"/>
        <v>110</v>
      </c>
      <c r="E320" s="1" t="str">
        <f t="shared" si="42"/>
        <v>2000</v>
      </c>
      <c r="F320" s="1">
        <v>5836</v>
      </c>
      <c r="G320">
        <f t="shared" si="34"/>
        <v>5836</v>
      </c>
      <c r="H320" s="4">
        <f>F320*(EKQ!$G$3/60)^1.3</f>
        <v>5836</v>
      </c>
      <c r="I320" s="26">
        <v>7516.7439464193712</v>
      </c>
    </row>
    <row r="321" spans="2:9" x14ac:dyDescent="0.25">
      <c r="B321" t="s">
        <v>290</v>
      </c>
      <c r="C321" s="1" t="str">
        <f t="shared" si="38"/>
        <v>380</v>
      </c>
      <c r="D321" s="1" t="str">
        <f t="shared" si="41"/>
        <v>110</v>
      </c>
      <c r="E321" s="1" t="str">
        <f t="shared" si="42"/>
        <v>2250</v>
      </c>
      <c r="F321" s="1">
        <v>6665</v>
      </c>
      <c r="G321">
        <f t="shared" si="34"/>
        <v>6665</v>
      </c>
      <c r="H321" s="4">
        <f>F321*(EKQ!$G$3/60)^1.3</f>
        <v>6665</v>
      </c>
      <c r="I321" s="26">
        <v>8584.4925296239053</v>
      </c>
    </row>
    <row r="322" spans="2:9" x14ac:dyDescent="0.25">
      <c r="B322" t="s">
        <v>291</v>
      </c>
      <c r="C322" s="1" t="str">
        <f t="shared" si="38"/>
        <v>380</v>
      </c>
      <c r="D322" s="1" t="str">
        <f t="shared" si="41"/>
        <v>110</v>
      </c>
      <c r="E322" s="1" t="str">
        <f t="shared" si="42"/>
        <v>2500</v>
      </c>
      <c r="F322" s="1">
        <v>7483</v>
      </c>
      <c r="G322">
        <f t="shared" si="34"/>
        <v>7483</v>
      </c>
      <c r="H322" s="4">
        <f>F322*(EKQ!$G$3/60)^1.3</f>
        <v>7483</v>
      </c>
      <c r="I322" s="26">
        <v>9638.0731581658947</v>
      </c>
    </row>
    <row r="323" spans="2:9" x14ac:dyDescent="0.25">
      <c r="B323" t="s">
        <v>292</v>
      </c>
      <c r="C323" s="1" t="str">
        <f t="shared" si="38"/>
        <v>380</v>
      </c>
      <c r="D323" s="1" t="str">
        <f t="shared" si="41"/>
        <v>110</v>
      </c>
      <c r="E323" s="1" t="str">
        <f t="shared" si="42"/>
        <v>2750</v>
      </c>
      <c r="F323" s="1">
        <v>8265</v>
      </c>
      <c r="G323">
        <f t="shared" si="34"/>
        <v>8265</v>
      </c>
      <c r="H323" s="4">
        <f>F323*(EKQ!$G$3/60)^1.3</f>
        <v>8265</v>
      </c>
      <c r="I323" s="26">
        <v>10645.285935085009</v>
      </c>
    </row>
    <row r="324" spans="2:9" x14ac:dyDescent="0.25">
      <c r="B324" t="s">
        <v>293</v>
      </c>
      <c r="C324" s="1" t="str">
        <f t="shared" si="38"/>
        <v>380</v>
      </c>
      <c r="D324" s="1" t="str">
        <f t="shared" si="41"/>
        <v>110</v>
      </c>
      <c r="E324" s="1" t="str">
        <f t="shared" si="42"/>
        <v>3000</v>
      </c>
      <c r="F324" s="1">
        <v>9004</v>
      </c>
      <c r="G324">
        <f t="shared" si="34"/>
        <v>9004</v>
      </c>
      <c r="H324" s="4">
        <f>F324*(EKQ!$G$3/60)^1.3</f>
        <v>9004</v>
      </c>
      <c r="I324" s="26">
        <v>11597.114889232353</v>
      </c>
    </row>
    <row r="325" spans="2:9" x14ac:dyDescent="0.25">
      <c r="B325" t="s">
        <v>294</v>
      </c>
      <c r="C325" s="1" t="str">
        <f t="shared" si="38"/>
        <v>380</v>
      </c>
      <c r="D325" s="1" t="str">
        <f t="shared" si="41"/>
        <v>110</v>
      </c>
      <c r="E325" s="1" t="str">
        <f t="shared" si="42"/>
        <v>800</v>
      </c>
      <c r="F325" s="1">
        <v>1616</v>
      </c>
      <c r="G325">
        <f t="shared" ref="G325:G355" si="43">I325+((H325-I325)/($H$195-$I$195))*($G$195-$I$195)</f>
        <v>1616</v>
      </c>
      <c r="H325" s="4">
        <f>F325*(EKQ!$G$3/60)^1.3</f>
        <v>1616</v>
      </c>
      <c r="I325" s="26">
        <v>2081.4013395157135</v>
      </c>
    </row>
    <row r="326" spans="2:9" x14ac:dyDescent="0.25">
      <c r="B326" t="s">
        <v>295</v>
      </c>
      <c r="C326" s="1" t="str">
        <f t="shared" si="38"/>
        <v>380</v>
      </c>
      <c r="D326" s="1" t="str">
        <f t="shared" si="41"/>
        <v>150</v>
      </c>
      <c r="E326" s="1" t="str">
        <f t="shared" si="42"/>
        <v>1000</v>
      </c>
      <c r="F326" s="1">
        <v>2519</v>
      </c>
      <c r="G326">
        <f t="shared" si="43"/>
        <v>2519</v>
      </c>
      <c r="H326" s="4">
        <f>F326*(EKQ!$G$3/60)^1.3</f>
        <v>2519</v>
      </c>
      <c r="I326" s="26">
        <v>3244.4616177228236</v>
      </c>
    </row>
    <row r="327" spans="2:9" x14ac:dyDescent="0.25">
      <c r="B327" t="s">
        <v>296</v>
      </c>
      <c r="C327" s="1" t="str">
        <f t="shared" si="38"/>
        <v>380</v>
      </c>
      <c r="D327" s="1" t="str">
        <f t="shared" si="41"/>
        <v>150</v>
      </c>
      <c r="E327" s="1" t="str">
        <f t="shared" si="42"/>
        <v>1250</v>
      </c>
      <c r="F327" s="1">
        <v>3482</v>
      </c>
      <c r="G327">
        <f t="shared" si="43"/>
        <v>3482</v>
      </c>
      <c r="H327" s="4">
        <f>F327*(EKQ!$G$3/60)^1.3</f>
        <v>3482</v>
      </c>
      <c r="I327" s="26">
        <v>4484.8016486347242</v>
      </c>
    </row>
    <row r="328" spans="2:9" x14ac:dyDescent="0.25">
      <c r="B328" t="s">
        <v>297</v>
      </c>
      <c r="C328" s="1" t="str">
        <f t="shared" si="38"/>
        <v>380</v>
      </c>
      <c r="D328" s="1" t="str">
        <f t="shared" si="41"/>
        <v>150</v>
      </c>
      <c r="E328" s="1" t="str">
        <f t="shared" si="42"/>
        <v>1500</v>
      </c>
      <c r="F328" s="1">
        <v>4449</v>
      </c>
      <c r="G328">
        <f t="shared" si="43"/>
        <v>4449</v>
      </c>
      <c r="H328" s="4">
        <f>F328*(EKQ!$G$3/60)^1.3</f>
        <v>4449</v>
      </c>
      <c r="I328" s="26">
        <v>5730.293663060278</v>
      </c>
    </row>
    <row r="329" spans="2:9" x14ac:dyDescent="0.25">
      <c r="B329" t="s">
        <v>298</v>
      </c>
      <c r="C329" s="1" t="str">
        <f t="shared" si="38"/>
        <v>380</v>
      </c>
      <c r="D329" s="1" t="str">
        <f t="shared" si="41"/>
        <v>150</v>
      </c>
      <c r="E329" s="1" t="str">
        <f t="shared" si="42"/>
        <v>1750</v>
      </c>
      <c r="F329" s="1">
        <v>5394</v>
      </c>
      <c r="G329">
        <f t="shared" si="43"/>
        <v>5394</v>
      </c>
      <c r="H329" s="4">
        <f>F329*(EKQ!$G$3/60)^1.3</f>
        <v>5394</v>
      </c>
      <c r="I329" s="26">
        <v>6947.4497681607418</v>
      </c>
    </row>
    <row r="330" spans="2:9" x14ac:dyDescent="0.25">
      <c r="B330" t="s">
        <v>299</v>
      </c>
      <c r="C330" s="1" t="str">
        <f t="shared" si="38"/>
        <v>380</v>
      </c>
      <c r="D330" s="1" t="str">
        <f t="shared" si="41"/>
        <v>150</v>
      </c>
      <c r="E330" s="1" t="str">
        <f t="shared" si="42"/>
        <v>2000</v>
      </c>
      <c r="F330" s="1">
        <v>6342</v>
      </c>
      <c r="G330">
        <f t="shared" si="43"/>
        <v>6342</v>
      </c>
      <c r="H330" s="4">
        <f>F330*(EKQ!$G$3/60)^1.3</f>
        <v>6342</v>
      </c>
      <c r="I330" s="26">
        <v>8168.4698608964445</v>
      </c>
    </row>
    <row r="331" spans="2:9" x14ac:dyDescent="0.25">
      <c r="B331" t="s">
        <v>300</v>
      </c>
      <c r="C331" s="1" t="str">
        <f t="shared" si="38"/>
        <v>380</v>
      </c>
      <c r="D331" s="1" t="str">
        <f t="shared" si="41"/>
        <v>150</v>
      </c>
      <c r="E331" s="1" t="str">
        <f t="shared" si="42"/>
        <v>2250</v>
      </c>
      <c r="F331" s="1">
        <v>7269</v>
      </c>
      <c r="G331">
        <f t="shared" si="43"/>
        <v>7269</v>
      </c>
      <c r="H331" s="4">
        <f>F331*(EKQ!$G$3/60)^1.3</f>
        <v>7269</v>
      </c>
      <c r="I331" s="26">
        <v>9362.4420401854713</v>
      </c>
    </row>
    <row r="332" spans="2:9" x14ac:dyDescent="0.25">
      <c r="B332" t="s">
        <v>301</v>
      </c>
      <c r="C332" s="1" t="str">
        <f t="shared" si="38"/>
        <v>380</v>
      </c>
      <c r="D332" s="1" t="str">
        <f t="shared" si="41"/>
        <v>150</v>
      </c>
      <c r="E332" s="1" t="str">
        <f t="shared" si="42"/>
        <v>2500</v>
      </c>
      <c r="F332" s="1">
        <v>8167</v>
      </c>
      <c r="G332">
        <f t="shared" si="43"/>
        <v>8167</v>
      </c>
      <c r="H332" s="4">
        <f>F332*(EKQ!$G$3/60)^1.3</f>
        <v>8167</v>
      </c>
      <c r="I332" s="26">
        <v>10519.062339000515</v>
      </c>
    </row>
    <row r="333" spans="2:9" x14ac:dyDescent="0.25">
      <c r="B333" t="s">
        <v>302</v>
      </c>
      <c r="C333" s="1" t="str">
        <f t="shared" si="38"/>
        <v>380</v>
      </c>
      <c r="D333" s="1" t="str">
        <f t="shared" si="41"/>
        <v>150</v>
      </c>
      <c r="E333" s="1" t="str">
        <f t="shared" si="42"/>
        <v>2750</v>
      </c>
      <c r="F333" s="1">
        <v>9028</v>
      </c>
      <c r="G333">
        <f t="shared" si="43"/>
        <v>9028</v>
      </c>
      <c r="H333" s="4">
        <f>F333*(EKQ!$G$3/60)^1.3</f>
        <v>9028</v>
      </c>
      <c r="I333" s="26">
        <v>11628.02679031427</v>
      </c>
    </row>
    <row r="334" spans="2:9" x14ac:dyDescent="0.25">
      <c r="B334" t="s">
        <v>303</v>
      </c>
      <c r="C334" s="1" t="str">
        <f t="shared" si="38"/>
        <v>380</v>
      </c>
      <c r="D334" s="1" t="str">
        <f t="shared" si="41"/>
        <v>150</v>
      </c>
      <c r="E334" s="1" t="str">
        <f t="shared" si="42"/>
        <v>3000</v>
      </c>
      <c r="F334" s="1">
        <v>9845</v>
      </c>
      <c r="G334">
        <f t="shared" si="43"/>
        <v>9845</v>
      </c>
      <c r="H334" s="4">
        <f>F334*(EKQ!$G$3/60)^1.3</f>
        <v>9845</v>
      </c>
      <c r="I334" s="26">
        <v>12680.319422977847</v>
      </c>
    </row>
    <row r="335" spans="2:9" x14ac:dyDescent="0.25">
      <c r="B335" t="s">
        <v>304</v>
      </c>
      <c r="C335" s="1" t="str">
        <f t="shared" si="38"/>
        <v>380</v>
      </c>
      <c r="D335" s="1" t="str">
        <f t="shared" si="41"/>
        <v>150</v>
      </c>
      <c r="E335" s="1" t="str">
        <f t="shared" si="42"/>
        <v>800</v>
      </c>
      <c r="F335" s="1">
        <v>1755</v>
      </c>
      <c r="G335">
        <f t="shared" si="43"/>
        <v>1755</v>
      </c>
      <c r="H335" s="4">
        <f>F335*(EKQ!$G$3/60)^1.3</f>
        <v>1755</v>
      </c>
      <c r="I335" s="26">
        <v>2260.4327666151466</v>
      </c>
    </row>
    <row r="336" spans="2:9" x14ac:dyDescent="0.25">
      <c r="B336" t="s">
        <v>363</v>
      </c>
      <c r="C336">
        <v>380</v>
      </c>
      <c r="D336">
        <v>75</v>
      </c>
      <c r="E336">
        <v>1000</v>
      </c>
      <c r="F336" s="1">
        <v>1629</v>
      </c>
      <c r="G336">
        <f t="shared" si="43"/>
        <v>1629</v>
      </c>
      <c r="H336" s="4">
        <f>F336*(EKQ!$G$3/60)^1.3</f>
        <v>1629</v>
      </c>
      <c r="I336" s="26">
        <f>H336*1.287996</f>
        <v>2098.1454839999997</v>
      </c>
    </row>
    <row r="337" spans="2:9" x14ac:dyDescent="0.25">
      <c r="B337" t="s">
        <v>364</v>
      </c>
      <c r="C337">
        <v>380</v>
      </c>
      <c r="D337">
        <v>75</v>
      </c>
      <c r="E337">
        <v>1250</v>
      </c>
      <c r="F337" s="1">
        <v>2250</v>
      </c>
      <c r="G337">
        <f t="shared" si="43"/>
        <v>2250</v>
      </c>
      <c r="H337" s="4">
        <f>F337*(EKQ!$G$3/60)^1.3</f>
        <v>2250</v>
      </c>
      <c r="I337" s="26">
        <f t="shared" ref="I337:I345" si="44">H337*1.287996</f>
        <v>2897.991</v>
      </c>
    </row>
    <row r="338" spans="2:9" x14ac:dyDescent="0.25">
      <c r="B338" t="s">
        <v>365</v>
      </c>
      <c r="C338">
        <v>380</v>
      </c>
      <c r="D338">
        <v>75</v>
      </c>
      <c r="E338">
        <v>1500</v>
      </c>
      <c r="F338" s="1">
        <v>2871</v>
      </c>
      <c r="G338">
        <f t="shared" si="43"/>
        <v>2871</v>
      </c>
      <c r="H338" s="4">
        <f>F338*(EKQ!$G$3/60)^1.3</f>
        <v>2871</v>
      </c>
      <c r="I338" s="26">
        <f t="shared" si="44"/>
        <v>3697.8365159999998</v>
      </c>
    </row>
    <row r="339" spans="2:9" x14ac:dyDescent="0.25">
      <c r="B339" t="s">
        <v>366</v>
      </c>
      <c r="C339">
        <v>380</v>
      </c>
      <c r="D339">
        <v>75</v>
      </c>
      <c r="E339">
        <v>1750</v>
      </c>
      <c r="F339" s="1">
        <v>3486</v>
      </c>
      <c r="G339">
        <f t="shared" si="43"/>
        <v>3486</v>
      </c>
      <c r="H339" s="4">
        <f>F339*(EKQ!$G$3/60)^1.3</f>
        <v>3486</v>
      </c>
      <c r="I339" s="26">
        <f t="shared" si="44"/>
        <v>4489.9540559999996</v>
      </c>
    </row>
    <row r="340" spans="2:9" x14ac:dyDescent="0.25">
      <c r="B340" t="s">
        <v>367</v>
      </c>
      <c r="C340">
        <v>380</v>
      </c>
      <c r="D340">
        <v>75</v>
      </c>
      <c r="E340">
        <v>2000</v>
      </c>
      <c r="F340" s="1">
        <v>4090</v>
      </c>
      <c r="G340">
        <f t="shared" si="43"/>
        <v>4090</v>
      </c>
      <c r="H340" s="4">
        <f>F340*(EKQ!$G$3/60)^1.3</f>
        <v>4090</v>
      </c>
      <c r="I340" s="26">
        <f t="shared" si="44"/>
        <v>5267.9036399999995</v>
      </c>
    </row>
    <row r="341" spans="2:9" x14ac:dyDescent="0.25">
      <c r="B341" t="s">
        <v>368</v>
      </c>
      <c r="C341">
        <v>380</v>
      </c>
      <c r="D341">
        <v>75</v>
      </c>
      <c r="E341">
        <v>2250</v>
      </c>
      <c r="F341" s="1">
        <v>4678</v>
      </c>
      <c r="G341">
        <f t="shared" si="43"/>
        <v>4678</v>
      </c>
      <c r="H341" s="4">
        <f>F341*(EKQ!$G$3/60)^1.3</f>
        <v>4678</v>
      </c>
      <c r="I341" s="26">
        <f t="shared" si="44"/>
        <v>6025.2452880000001</v>
      </c>
    </row>
    <row r="342" spans="2:9" x14ac:dyDescent="0.25">
      <c r="B342" t="s">
        <v>369</v>
      </c>
      <c r="C342">
        <v>380</v>
      </c>
      <c r="D342">
        <v>75</v>
      </c>
      <c r="E342">
        <v>2500</v>
      </c>
      <c r="F342" s="1">
        <v>5244</v>
      </c>
      <c r="G342">
        <f t="shared" si="43"/>
        <v>5244</v>
      </c>
      <c r="H342" s="4">
        <f>F342*(EKQ!$G$3/60)^1.3</f>
        <v>5244</v>
      </c>
      <c r="I342" s="26">
        <f t="shared" si="44"/>
        <v>6754.2510239999992</v>
      </c>
    </row>
    <row r="343" spans="2:9" x14ac:dyDescent="0.25">
      <c r="B343" t="s">
        <v>370</v>
      </c>
      <c r="C343">
        <v>380</v>
      </c>
      <c r="D343">
        <v>75</v>
      </c>
      <c r="E343">
        <v>2750</v>
      </c>
      <c r="F343" s="1">
        <v>5783</v>
      </c>
      <c r="G343">
        <f t="shared" si="43"/>
        <v>5783</v>
      </c>
      <c r="H343" s="4">
        <f>F343*(EKQ!$G$3/60)^1.3</f>
        <v>5783</v>
      </c>
      <c r="I343" s="26">
        <f t="shared" si="44"/>
        <v>7448.4808679999996</v>
      </c>
    </row>
    <row r="344" spans="2:9" x14ac:dyDescent="0.25">
      <c r="B344" t="s">
        <v>371</v>
      </c>
      <c r="C344">
        <v>380</v>
      </c>
      <c r="D344">
        <v>75</v>
      </c>
      <c r="E344">
        <v>3000</v>
      </c>
      <c r="F344" s="1">
        <v>6291</v>
      </c>
      <c r="G344">
        <f t="shared" si="43"/>
        <v>6291</v>
      </c>
      <c r="H344" s="4">
        <f>F344*(EKQ!$G$3/60)^1.3</f>
        <v>6291</v>
      </c>
      <c r="I344" s="26">
        <f t="shared" si="44"/>
        <v>8102.7828359999994</v>
      </c>
    </row>
    <row r="345" spans="2:9" x14ac:dyDescent="0.25">
      <c r="B345" t="s">
        <v>362</v>
      </c>
      <c r="C345">
        <v>380</v>
      </c>
      <c r="D345">
        <v>75</v>
      </c>
      <c r="E345">
        <v>800</v>
      </c>
      <c r="F345" s="1">
        <v>1132</v>
      </c>
      <c r="G345">
        <f t="shared" si="43"/>
        <v>1132</v>
      </c>
      <c r="H345" s="4">
        <f>F345*(EKQ!$G$3/60)^1.3</f>
        <v>1132</v>
      </c>
      <c r="I345" s="26">
        <f t="shared" si="44"/>
        <v>1458.0114719999999</v>
      </c>
    </row>
    <row r="346" spans="2:9" x14ac:dyDescent="0.25">
      <c r="B346" t="s">
        <v>305</v>
      </c>
      <c r="C346" s="1" t="str">
        <f t="shared" ref="C346:C355" si="45">MID(B346,5,3)</f>
        <v>380</v>
      </c>
      <c r="D346" s="1" t="str">
        <f t="shared" ref="D346:D355" si="46">MID(B346,9,2)</f>
        <v>90</v>
      </c>
      <c r="E346" s="1" t="str">
        <f t="shared" ref="E346:E355" si="47">MID(B346,12,5)</f>
        <v>1000</v>
      </c>
      <c r="F346" s="1">
        <v>2214</v>
      </c>
      <c r="G346">
        <f t="shared" si="43"/>
        <v>2214</v>
      </c>
      <c r="H346" s="4">
        <f>F346*(EKQ!$G$3/60)^1.3</f>
        <v>2214</v>
      </c>
      <c r="I346" s="26">
        <v>2851.6228748068006</v>
      </c>
    </row>
    <row r="347" spans="2:9" x14ac:dyDescent="0.25">
      <c r="B347" t="s">
        <v>306</v>
      </c>
      <c r="C347" s="1" t="str">
        <f t="shared" si="45"/>
        <v>380</v>
      </c>
      <c r="D347" s="1" t="str">
        <f t="shared" si="46"/>
        <v>90</v>
      </c>
      <c r="E347" s="1" t="str">
        <f t="shared" si="47"/>
        <v>1250</v>
      </c>
      <c r="F347" s="1">
        <v>3057</v>
      </c>
      <c r="G347">
        <f t="shared" si="43"/>
        <v>3057</v>
      </c>
      <c r="H347" s="4">
        <f>F347*(EKQ!$G$3/60)^1.3</f>
        <v>3057</v>
      </c>
      <c r="I347" s="26">
        <v>3937.4034003091192</v>
      </c>
    </row>
    <row r="348" spans="2:9" x14ac:dyDescent="0.25">
      <c r="B348" t="s">
        <v>307</v>
      </c>
      <c r="C348" s="1" t="str">
        <f t="shared" si="45"/>
        <v>380</v>
      </c>
      <c r="D348" s="1" t="str">
        <f t="shared" si="46"/>
        <v>90</v>
      </c>
      <c r="E348" s="1" t="str">
        <f t="shared" si="47"/>
        <v>1500</v>
      </c>
      <c r="F348" s="1">
        <v>3899</v>
      </c>
      <c r="G348">
        <f t="shared" si="43"/>
        <v>3899</v>
      </c>
      <c r="H348" s="4">
        <f>F348*(EKQ!$G$3/60)^1.3</f>
        <v>3899</v>
      </c>
      <c r="I348" s="26">
        <v>5021.8959299330245</v>
      </c>
    </row>
    <row r="349" spans="2:9" x14ac:dyDescent="0.25">
      <c r="B349" t="s">
        <v>308</v>
      </c>
      <c r="C349" s="1" t="str">
        <f t="shared" si="45"/>
        <v>380</v>
      </c>
      <c r="D349" s="1" t="str">
        <f t="shared" si="46"/>
        <v>90</v>
      </c>
      <c r="E349" s="1" t="str">
        <f t="shared" si="47"/>
        <v>1750</v>
      </c>
      <c r="F349" s="1">
        <v>4733</v>
      </c>
      <c r="G349">
        <f t="shared" si="43"/>
        <v>4733</v>
      </c>
      <c r="H349" s="4">
        <f>F349*(EKQ!$G$3/60)^1.3</f>
        <v>4733</v>
      </c>
      <c r="I349" s="26">
        <v>6096.0844925296233</v>
      </c>
    </row>
    <row r="350" spans="2:9" x14ac:dyDescent="0.25">
      <c r="B350" t="s">
        <v>309</v>
      </c>
      <c r="C350" s="1" t="str">
        <f t="shared" si="45"/>
        <v>380</v>
      </c>
      <c r="D350" s="1" t="str">
        <f t="shared" si="46"/>
        <v>90</v>
      </c>
      <c r="E350" s="1" t="str">
        <f t="shared" si="47"/>
        <v>2000</v>
      </c>
      <c r="F350" s="1">
        <v>5553</v>
      </c>
      <c r="G350">
        <f t="shared" si="43"/>
        <v>5553</v>
      </c>
      <c r="H350" s="4">
        <f>F350*(EKQ!$G$3/60)^1.3</f>
        <v>5553</v>
      </c>
      <c r="I350" s="26">
        <v>7152.2411128284393</v>
      </c>
    </row>
    <row r="351" spans="2:9" x14ac:dyDescent="0.25">
      <c r="B351" t="s">
        <v>310</v>
      </c>
      <c r="C351" s="1" t="str">
        <f t="shared" si="45"/>
        <v>380</v>
      </c>
      <c r="D351" s="1" t="str">
        <f t="shared" si="46"/>
        <v>90</v>
      </c>
      <c r="E351" s="1" t="str">
        <f t="shared" si="47"/>
        <v>2250</v>
      </c>
      <c r="F351" s="1">
        <v>6350</v>
      </c>
      <c r="G351">
        <f t="shared" si="43"/>
        <v>6350</v>
      </c>
      <c r="H351" s="4">
        <f>F351*(EKQ!$G$3/60)^1.3</f>
        <v>6350</v>
      </c>
      <c r="I351" s="26">
        <v>8178.7738279237501</v>
      </c>
    </row>
    <row r="352" spans="2:9" x14ac:dyDescent="0.25">
      <c r="B352" t="s">
        <v>311</v>
      </c>
      <c r="C352" s="1" t="str">
        <f t="shared" si="45"/>
        <v>380</v>
      </c>
      <c r="D352" s="1" t="str">
        <f t="shared" si="46"/>
        <v>90</v>
      </c>
      <c r="E352" s="1" t="str">
        <f t="shared" si="47"/>
        <v>2500</v>
      </c>
      <c r="F352" s="1">
        <v>7118</v>
      </c>
      <c r="G352">
        <f t="shared" si="43"/>
        <v>7118</v>
      </c>
      <c r="H352" s="4">
        <f>F352*(EKQ!$G$3/60)^1.3</f>
        <v>7118</v>
      </c>
      <c r="I352" s="26">
        <v>9167.9546625450803</v>
      </c>
    </row>
    <row r="353" spans="2:9" x14ac:dyDescent="0.25">
      <c r="B353" t="s">
        <v>312</v>
      </c>
      <c r="C353" s="1" t="str">
        <f t="shared" si="45"/>
        <v>380</v>
      </c>
      <c r="D353" s="1" t="str">
        <f t="shared" si="46"/>
        <v>90</v>
      </c>
      <c r="E353" s="1" t="str">
        <f t="shared" si="47"/>
        <v>2750</v>
      </c>
      <c r="F353" s="1">
        <v>7834</v>
      </c>
      <c r="G353">
        <f t="shared" si="43"/>
        <v>7834</v>
      </c>
      <c r="H353" s="4">
        <f>F353*(EKQ!$G$3/60)^1.3</f>
        <v>7834</v>
      </c>
      <c r="I353" s="26">
        <v>10090.159711488923</v>
      </c>
    </row>
    <row r="354" spans="2:9" x14ac:dyDescent="0.25">
      <c r="B354" t="s">
        <v>313</v>
      </c>
      <c r="C354" s="1" t="str">
        <f t="shared" si="45"/>
        <v>380</v>
      </c>
      <c r="D354" s="1" t="str">
        <f t="shared" si="46"/>
        <v>90</v>
      </c>
      <c r="E354" s="1" t="str">
        <f t="shared" si="47"/>
        <v>3000</v>
      </c>
      <c r="F354" s="1">
        <v>8522</v>
      </c>
      <c r="G354">
        <f t="shared" si="43"/>
        <v>8522</v>
      </c>
      <c r="H354" s="4">
        <f>F354*(EKQ!$G$3/60)^1.3</f>
        <v>8522</v>
      </c>
      <c r="I354" s="26">
        <v>10976.300875837196</v>
      </c>
    </row>
    <row r="355" spans="2:9" x14ac:dyDescent="0.25">
      <c r="B355" t="s">
        <v>314</v>
      </c>
      <c r="C355" s="1" t="str">
        <f t="shared" si="45"/>
        <v>380</v>
      </c>
      <c r="D355" s="1" t="str">
        <f t="shared" si="46"/>
        <v>90</v>
      </c>
      <c r="E355" s="1" t="str">
        <f t="shared" si="47"/>
        <v>800</v>
      </c>
      <c r="F355" s="1">
        <v>1543</v>
      </c>
      <c r="G355">
        <f t="shared" si="43"/>
        <v>1543</v>
      </c>
      <c r="H355" s="4">
        <f>F355*(EKQ!$G$3/60)^1.3</f>
        <v>1543</v>
      </c>
      <c r="I355" s="26">
        <v>1987.3776403915508</v>
      </c>
    </row>
  </sheetData>
  <sortState xmlns:xlrd2="http://schemas.microsoft.com/office/spreadsheetml/2017/richdata2" ref="B196:G355">
    <sortCondition ref="B196:B355"/>
  </sortState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EKN</vt:lpstr>
      <vt:lpstr>EKQ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Кирилл</dc:creator>
  <cp:lastModifiedBy>Зайцев Кирилл</cp:lastModifiedBy>
  <dcterms:created xsi:type="dcterms:W3CDTF">2015-06-05T18:19:34Z</dcterms:created>
  <dcterms:modified xsi:type="dcterms:W3CDTF">2023-04-24T08:35:45Z</dcterms:modified>
</cp:coreProperties>
</file>